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.galindo\Documents\Mis archivos recibidos\Para tata\datos abiertos\"/>
    </mc:Choice>
  </mc:AlternateContent>
  <bookViews>
    <workbookView xWindow="0" yWindow="0" windowWidth="20490" windowHeight="9045" tabRatio="925" activeTab="3"/>
  </bookViews>
  <sheets>
    <sheet name="2013" sheetId="23" r:id="rId1"/>
    <sheet name="2014" sheetId="25" r:id="rId2"/>
    <sheet name="2015" sheetId="27" r:id="rId3"/>
    <sheet name="2016" sheetId="3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31" l="1"/>
  <c r="P45" i="31"/>
  <c r="P27" i="31"/>
  <c r="P19" i="31"/>
  <c r="P16" i="31"/>
  <c r="P5" i="31"/>
  <c r="AH49" i="31"/>
  <c r="AH45" i="31"/>
  <c r="AH27" i="31"/>
  <c r="AH19" i="31"/>
  <c r="AH16" i="31"/>
  <c r="AH5" i="31"/>
  <c r="P49" i="27"/>
  <c r="P45" i="27"/>
  <c r="P27" i="27"/>
  <c r="P19" i="27"/>
  <c r="P16" i="27"/>
  <c r="P5" i="27"/>
  <c r="AF49" i="27"/>
  <c r="AF45" i="27"/>
  <c r="AF27" i="27"/>
  <c r="AF19" i="27"/>
  <c r="AF16" i="27"/>
  <c r="AF5" i="27"/>
  <c r="O50" i="25"/>
  <c r="O46" i="25"/>
  <c r="O28" i="25"/>
  <c r="O20" i="25"/>
  <c r="O17" i="25"/>
  <c r="O6" i="25"/>
  <c r="AF5" i="23"/>
  <c r="AE5" i="23"/>
  <c r="AE50" i="25" l="1"/>
  <c r="AE46" i="25"/>
  <c r="AE28" i="25"/>
  <c r="AE20" i="25"/>
  <c r="AE17" i="25"/>
  <c r="AE6" i="25"/>
  <c r="AE49" i="23"/>
  <c r="AE45" i="23"/>
  <c r="AE27" i="23"/>
  <c r="AE19" i="23"/>
  <c r="O45" i="23"/>
  <c r="O27" i="23"/>
  <c r="O19" i="23"/>
  <c r="O16" i="23"/>
  <c r="O5" i="23"/>
  <c r="N12" i="27" l="1"/>
  <c r="N9" i="27"/>
  <c r="M52" i="23" l="1"/>
  <c r="AC52" i="23"/>
  <c r="C53" i="23"/>
  <c r="D53" i="23"/>
  <c r="E53" i="23"/>
  <c r="F53" i="23"/>
  <c r="G53" i="23"/>
  <c r="H53" i="23"/>
  <c r="I53" i="23"/>
  <c r="J53" i="23"/>
  <c r="K53" i="23"/>
  <c r="L53" i="23"/>
  <c r="S53" i="23"/>
  <c r="T53" i="23"/>
  <c r="U53" i="23"/>
  <c r="V53" i="23"/>
  <c r="W53" i="23"/>
  <c r="X53" i="23"/>
  <c r="Y53" i="23"/>
  <c r="Z53" i="23"/>
  <c r="AA53" i="23"/>
  <c r="AB53" i="23"/>
  <c r="AC51" i="23" l="1"/>
  <c r="AC50" i="23"/>
  <c r="AC49" i="23"/>
  <c r="AC48" i="23"/>
  <c r="AC47" i="23"/>
  <c r="AC46" i="23"/>
  <c r="AC45" i="23"/>
  <c r="AC44" i="23"/>
  <c r="AC43" i="23"/>
  <c r="AC42" i="23"/>
  <c r="AC41" i="23"/>
  <c r="AC37" i="23"/>
  <c r="AC36" i="23"/>
  <c r="AC35" i="23"/>
  <c r="AC34" i="23"/>
  <c r="AC33" i="23"/>
  <c r="AC32" i="23"/>
  <c r="AC31" i="23"/>
  <c r="AC30" i="23"/>
  <c r="AC29" i="23"/>
  <c r="AC28" i="23"/>
  <c r="AC27" i="23"/>
  <c r="AC25" i="23"/>
  <c r="AC24" i="23"/>
  <c r="AC23" i="23"/>
  <c r="AC22" i="23"/>
  <c r="AC21" i="23"/>
  <c r="AC20" i="23"/>
  <c r="AC19" i="23"/>
  <c r="AC18" i="23"/>
  <c r="AC17" i="23"/>
  <c r="AC16" i="23"/>
  <c r="AE16" i="23" s="1"/>
  <c r="AC15" i="23"/>
  <c r="AC14" i="23"/>
  <c r="AC13" i="23"/>
  <c r="AC12" i="23"/>
  <c r="AC11" i="23"/>
  <c r="AC10" i="23"/>
  <c r="AC9" i="23"/>
  <c r="AC8" i="23"/>
  <c r="AC7" i="23"/>
  <c r="AC6" i="23"/>
  <c r="AC5" i="23"/>
  <c r="T54" i="25"/>
  <c r="U54" i="25"/>
  <c r="C54" i="25"/>
  <c r="E54" i="25"/>
  <c r="D54" i="25"/>
  <c r="AB54" i="25"/>
  <c r="AA54" i="25"/>
  <c r="Z54" i="25"/>
  <c r="Y54" i="25"/>
  <c r="X54" i="25"/>
  <c r="W54" i="25"/>
  <c r="V54" i="25"/>
  <c r="S54" i="25"/>
  <c r="AC53" i="25"/>
  <c r="AC52" i="25"/>
  <c r="AC51" i="25"/>
  <c r="AC50" i="25"/>
  <c r="AC49" i="25"/>
  <c r="AC48" i="25"/>
  <c r="AC47" i="25"/>
  <c r="AC46" i="25"/>
  <c r="AC45" i="25"/>
  <c r="AC44" i="25"/>
  <c r="AC43" i="25"/>
  <c r="AC42" i="25"/>
  <c r="AC38" i="25"/>
  <c r="AC37" i="25"/>
  <c r="AC36" i="25"/>
  <c r="AC35" i="25"/>
  <c r="AC34" i="25"/>
  <c r="AC33" i="25"/>
  <c r="AC32" i="25"/>
  <c r="AC31" i="25"/>
  <c r="AC30" i="25"/>
  <c r="AC29" i="25"/>
  <c r="AC28" i="25"/>
  <c r="AC26" i="25"/>
  <c r="AC25" i="25"/>
  <c r="AC24" i="25"/>
  <c r="AC23" i="25"/>
  <c r="AC22" i="25"/>
  <c r="AC21" i="25"/>
  <c r="AC20" i="25"/>
  <c r="AC19" i="25"/>
  <c r="AC18" i="25"/>
  <c r="AC17" i="25"/>
  <c r="AC16" i="25"/>
  <c r="AC15" i="25"/>
  <c r="AC14" i="25"/>
  <c r="AC13" i="25"/>
  <c r="AC12" i="25"/>
  <c r="AC11" i="25"/>
  <c r="AC10" i="25"/>
  <c r="AC9" i="25"/>
  <c r="AC8" i="25"/>
  <c r="AC7" i="25"/>
  <c r="AC6" i="25"/>
  <c r="U53" i="27"/>
  <c r="V53" i="27"/>
  <c r="F53" i="27"/>
  <c r="E53" i="27"/>
  <c r="D53" i="27"/>
  <c r="AC53" i="27"/>
  <c r="AB53" i="27"/>
  <c r="AA53" i="27"/>
  <c r="Z53" i="27"/>
  <c r="Y53" i="27"/>
  <c r="X53" i="27"/>
  <c r="W53" i="27"/>
  <c r="T53" i="27"/>
  <c r="AD52" i="27"/>
  <c r="AD51" i="27"/>
  <c r="AD50" i="27"/>
  <c r="AD49" i="27"/>
  <c r="AD48" i="27"/>
  <c r="AD47" i="27"/>
  <c r="AD46" i="27"/>
  <c r="AD45" i="27"/>
  <c r="AD44" i="27"/>
  <c r="AD43" i="27"/>
  <c r="AD42" i="27"/>
  <c r="AD41" i="27"/>
  <c r="AD37" i="27"/>
  <c r="AD36" i="27"/>
  <c r="AD35" i="27"/>
  <c r="AD34" i="27"/>
  <c r="AD33" i="27"/>
  <c r="AD32" i="27"/>
  <c r="AD31" i="27"/>
  <c r="AD30" i="27"/>
  <c r="AD29" i="27"/>
  <c r="AD28" i="27"/>
  <c r="AD27" i="27"/>
  <c r="AD25" i="27"/>
  <c r="AD24" i="27"/>
  <c r="AD23" i="27"/>
  <c r="AD22" i="27"/>
  <c r="AD21" i="27"/>
  <c r="AD20" i="27"/>
  <c r="AD19" i="27"/>
  <c r="AD18" i="27"/>
  <c r="AD17" i="27"/>
  <c r="AD16" i="27"/>
  <c r="AD15" i="27"/>
  <c r="AD14" i="27"/>
  <c r="AD13" i="27"/>
  <c r="AD12" i="27"/>
  <c r="AD11" i="27"/>
  <c r="AD10" i="27"/>
  <c r="AD9" i="27"/>
  <c r="AD8" i="27"/>
  <c r="AD7" i="27"/>
  <c r="AD6" i="27"/>
  <c r="AD5" i="27"/>
  <c r="AA53" i="31"/>
  <c r="Z53" i="31"/>
  <c r="Y53" i="31"/>
  <c r="X53" i="31"/>
  <c r="W53" i="31"/>
  <c r="V53" i="31"/>
  <c r="H53" i="31"/>
  <c r="G53" i="31"/>
  <c r="F53" i="31"/>
  <c r="C53" i="31"/>
  <c r="E53" i="31"/>
  <c r="D53" i="31"/>
  <c r="M53" i="31"/>
  <c r="AE53" i="31"/>
  <c r="AD53" i="31"/>
  <c r="AC53" i="31"/>
  <c r="AB53" i="31"/>
  <c r="U53" i="31"/>
  <c r="AF52" i="31"/>
  <c r="AF51" i="31"/>
  <c r="AF50" i="31"/>
  <c r="AF49" i="31"/>
  <c r="AF48" i="31"/>
  <c r="AF47" i="31"/>
  <c r="AF46" i="31"/>
  <c r="AF45" i="31"/>
  <c r="AF44" i="31"/>
  <c r="AF43" i="31"/>
  <c r="AF42" i="31"/>
  <c r="AF41" i="31"/>
  <c r="AF37" i="31"/>
  <c r="AF36" i="31"/>
  <c r="AF35" i="31"/>
  <c r="AF34" i="31"/>
  <c r="AF33" i="31"/>
  <c r="AF32" i="31"/>
  <c r="AF31" i="31"/>
  <c r="AF30" i="31"/>
  <c r="AF29" i="31"/>
  <c r="AF28" i="31"/>
  <c r="AF27" i="31"/>
  <c r="AF25" i="31"/>
  <c r="AF24" i="31"/>
  <c r="AF23" i="31"/>
  <c r="AF22" i="31"/>
  <c r="AF21" i="31"/>
  <c r="AF20" i="31"/>
  <c r="AF19" i="31"/>
  <c r="AF18" i="31"/>
  <c r="AF17" i="31"/>
  <c r="AF16" i="31"/>
  <c r="AF15" i="31"/>
  <c r="AF14" i="31"/>
  <c r="AF13" i="31"/>
  <c r="AF12" i="31"/>
  <c r="AF11" i="31"/>
  <c r="AF10" i="31"/>
  <c r="AF9" i="31"/>
  <c r="AF8" i="31"/>
  <c r="AF7" i="31"/>
  <c r="AF6" i="31"/>
  <c r="AF5" i="31"/>
  <c r="AC53" i="23" l="1"/>
  <c r="AD19" i="23"/>
  <c r="AE20" i="23" s="1"/>
  <c r="AD45" i="23"/>
  <c r="AE46" i="23" s="1"/>
  <c r="AC54" i="25"/>
  <c r="AD17" i="25"/>
  <c r="AD20" i="25"/>
  <c r="AD28" i="25"/>
  <c r="AD46" i="25"/>
  <c r="AD50" i="25"/>
  <c r="AD6" i="25"/>
  <c r="AD5" i="23"/>
  <c r="AE6" i="23" s="1"/>
  <c r="AD16" i="23"/>
  <c r="AE17" i="23" s="1"/>
  <c r="AD27" i="23"/>
  <c r="AE28" i="23" s="1"/>
  <c r="AD49" i="23"/>
  <c r="AE50" i="23" s="1"/>
  <c r="AE16" i="27"/>
  <c r="AF17" i="27" s="1"/>
  <c r="AE49" i="27"/>
  <c r="AF50" i="27" s="1"/>
  <c r="AE27" i="27"/>
  <c r="AF28" i="27" s="1"/>
  <c r="AD53" i="27"/>
  <c r="AE19" i="27"/>
  <c r="AF20" i="27" s="1"/>
  <c r="AE45" i="27"/>
  <c r="AF46" i="27" s="1"/>
  <c r="AE5" i="27"/>
  <c r="AF6" i="27" s="1"/>
  <c r="AG5" i="31"/>
  <c r="AH6" i="31" s="1"/>
  <c r="AG19" i="31"/>
  <c r="AH20" i="31" s="1"/>
  <c r="AG45" i="31"/>
  <c r="AH46" i="31" s="1"/>
  <c r="AG49" i="31"/>
  <c r="AH50" i="31" s="1"/>
  <c r="AG16" i="31"/>
  <c r="AH17" i="31" s="1"/>
  <c r="AG27" i="31"/>
  <c r="AH28" i="31" s="1"/>
  <c r="AF53" i="31"/>
  <c r="AE51" i="25" l="1"/>
  <c r="AE29" i="25"/>
  <c r="AE18" i="25"/>
  <c r="AE7" i="25"/>
  <c r="AE47" i="25"/>
  <c r="AE21" i="25"/>
  <c r="AF53" i="27"/>
  <c r="AD53" i="23"/>
  <c r="AD54" i="25"/>
  <c r="AE53" i="27"/>
  <c r="AG53" i="31"/>
  <c r="N10" i="31" l="1"/>
  <c r="L53" i="31"/>
  <c r="K53" i="31"/>
  <c r="J53" i="31"/>
  <c r="I53" i="31"/>
  <c r="N52" i="31"/>
  <c r="N51" i="31"/>
  <c r="N50" i="31"/>
  <c r="N49" i="31"/>
  <c r="N48" i="31"/>
  <c r="N47" i="31"/>
  <c r="N46" i="31"/>
  <c r="N45" i="31"/>
  <c r="N44" i="31"/>
  <c r="N43" i="31"/>
  <c r="N42" i="31"/>
  <c r="N41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9" i="31"/>
  <c r="N8" i="31"/>
  <c r="N7" i="31"/>
  <c r="N6" i="31"/>
  <c r="N5" i="31"/>
  <c r="N53" i="31" l="1"/>
  <c r="O19" i="31"/>
  <c r="P20" i="31" s="1"/>
  <c r="O45" i="31"/>
  <c r="P46" i="31" s="1"/>
  <c r="O49" i="31"/>
  <c r="P50" i="31" s="1"/>
  <c r="O5" i="31"/>
  <c r="P6" i="31" s="1"/>
  <c r="O16" i="31"/>
  <c r="P17" i="31" s="1"/>
  <c r="O27" i="31"/>
  <c r="P28" i="31" s="1"/>
  <c r="O53" i="31" l="1"/>
  <c r="M53" i="27"/>
  <c r="L53" i="27"/>
  <c r="K53" i="27"/>
  <c r="J53" i="27"/>
  <c r="I53" i="27"/>
  <c r="H53" i="27"/>
  <c r="G53" i="27"/>
  <c r="C53" i="27"/>
  <c r="N52" i="27"/>
  <c r="N51" i="27"/>
  <c r="N50" i="27"/>
  <c r="N49" i="27"/>
  <c r="N48" i="27"/>
  <c r="N47" i="27"/>
  <c r="N46" i="27"/>
  <c r="N45" i="27"/>
  <c r="N44" i="27"/>
  <c r="N43" i="27"/>
  <c r="N42" i="27"/>
  <c r="N41" i="27"/>
  <c r="N37" i="27"/>
  <c r="N36" i="27"/>
  <c r="N35" i="27"/>
  <c r="N34" i="27"/>
  <c r="N33" i="27"/>
  <c r="N32" i="27"/>
  <c r="N31" i="27"/>
  <c r="N30" i="27"/>
  <c r="N29" i="27"/>
  <c r="N28" i="27"/>
  <c r="N27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1" i="27"/>
  <c r="N10" i="27"/>
  <c r="N8" i="27"/>
  <c r="N7" i="27"/>
  <c r="N6" i="27"/>
  <c r="N5" i="27"/>
  <c r="O16" i="27" l="1"/>
  <c r="P17" i="27" s="1"/>
  <c r="O27" i="27"/>
  <c r="P28" i="27" s="1"/>
  <c r="O5" i="27"/>
  <c r="P6" i="27" s="1"/>
  <c r="N53" i="27"/>
  <c r="O19" i="27"/>
  <c r="P20" i="27" s="1"/>
  <c r="O45" i="27"/>
  <c r="P46" i="27" s="1"/>
  <c r="O49" i="27"/>
  <c r="P50" i="27" s="1"/>
  <c r="L54" i="25"/>
  <c r="K54" i="25"/>
  <c r="J54" i="25"/>
  <c r="I54" i="25"/>
  <c r="H54" i="25"/>
  <c r="G54" i="25"/>
  <c r="F54" i="25"/>
  <c r="M53" i="25"/>
  <c r="M52" i="25"/>
  <c r="M51" i="25"/>
  <c r="M50" i="25"/>
  <c r="M49" i="25"/>
  <c r="M48" i="25"/>
  <c r="M47" i="25"/>
  <c r="M46" i="25"/>
  <c r="M45" i="25"/>
  <c r="M44" i="25"/>
  <c r="M43" i="25"/>
  <c r="M42" i="25"/>
  <c r="M38" i="25"/>
  <c r="M37" i="25"/>
  <c r="M36" i="25"/>
  <c r="M35" i="25"/>
  <c r="M34" i="25"/>
  <c r="M33" i="25"/>
  <c r="M32" i="25"/>
  <c r="M31" i="25"/>
  <c r="M30" i="25"/>
  <c r="M29" i="25"/>
  <c r="M28" i="25"/>
  <c r="M26" i="25"/>
  <c r="M25" i="25"/>
  <c r="M24" i="25"/>
  <c r="M23" i="25"/>
  <c r="M22" i="25"/>
  <c r="M21" i="25"/>
  <c r="M20" i="25"/>
  <c r="M19" i="25"/>
  <c r="M18" i="25"/>
  <c r="M17" i="25"/>
  <c r="M16" i="25"/>
  <c r="M15" i="25"/>
  <c r="M14" i="25"/>
  <c r="M13" i="25"/>
  <c r="M12" i="25"/>
  <c r="M11" i="25"/>
  <c r="M10" i="25"/>
  <c r="M9" i="25"/>
  <c r="M8" i="25"/>
  <c r="M7" i="25"/>
  <c r="M6" i="25"/>
  <c r="M54" i="25" l="1"/>
  <c r="N6" i="25"/>
  <c r="N17" i="25"/>
  <c r="N28" i="25"/>
  <c r="N20" i="25"/>
  <c r="N46" i="25"/>
  <c r="N50" i="25"/>
  <c r="O53" i="27"/>
  <c r="M51" i="23"/>
  <c r="M50" i="23"/>
  <c r="M49" i="23"/>
  <c r="M48" i="23"/>
  <c r="M47" i="23"/>
  <c r="M46" i="23"/>
  <c r="M45" i="23"/>
  <c r="M44" i="23"/>
  <c r="M43" i="23"/>
  <c r="M42" i="23"/>
  <c r="M41" i="23"/>
  <c r="M37" i="23"/>
  <c r="M36" i="23"/>
  <c r="M35" i="23"/>
  <c r="M33" i="23"/>
  <c r="M32" i="23"/>
  <c r="M31" i="23"/>
  <c r="M30" i="23"/>
  <c r="M29" i="23"/>
  <c r="M28" i="23"/>
  <c r="M27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M8" i="23"/>
  <c r="M7" i="23"/>
  <c r="M6" i="23"/>
  <c r="M5" i="23"/>
  <c r="O49" i="23" l="1"/>
  <c r="O47" i="25"/>
  <c r="O30" i="25"/>
  <c r="O7" i="25"/>
  <c r="O51" i="25"/>
  <c r="O21" i="25"/>
  <c r="O18" i="25"/>
  <c r="M53" i="23"/>
  <c r="N54" i="25"/>
  <c r="N19" i="23"/>
  <c r="O20" i="23" s="1"/>
  <c r="N5" i="23"/>
  <c r="O6" i="23" s="1"/>
  <c r="N16" i="23"/>
  <c r="O17" i="23" s="1"/>
  <c r="N27" i="23"/>
  <c r="O28" i="23" s="1"/>
  <c r="N45" i="23"/>
  <c r="O46" i="23" s="1"/>
  <c r="N49" i="23"/>
  <c r="O50" i="23" s="1"/>
  <c r="N53" i="23" l="1"/>
</calcChain>
</file>

<file path=xl/sharedStrings.xml><?xml version="1.0" encoding="utf-8"?>
<sst xmlns="http://schemas.openxmlformats.org/spreadsheetml/2006/main" count="658" uniqueCount="100">
  <si>
    <t>FACULTAD</t>
  </si>
  <si>
    <t>PROGRAMA</t>
  </si>
  <si>
    <t>CIENCIAS CONTABLES, ECONÓMICAS Y ADMINISTRATIVAS</t>
  </si>
  <si>
    <t>CIENCIAS BÁSICAS</t>
  </si>
  <si>
    <t>INGENIERÍA</t>
  </si>
  <si>
    <t>CIENCIAS DE LA EDUCACIÓN</t>
  </si>
  <si>
    <t>CIENCIAS AGROPECUARIAS</t>
  </si>
  <si>
    <t>Tecnología en gestión de mercados</t>
  </si>
  <si>
    <t>Administración de empresas</t>
  </si>
  <si>
    <t>Administración Financiera</t>
  </si>
  <si>
    <t>Contaduría Pública</t>
  </si>
  <si>
    <t>Maestría en tributación</t>
  </si>
  <si>
    <t>Maestría en administración</t>
  </si>
  <si>
    <t>Biología</t>
  </si>
  <si>
    <t>Química</t>
  </si>
  <si>
    <t>Maestría en Ciencias Biológicas</t>
  </si>
  <si>
    <t>Tecnología en información y sistemas</t>
  </si>
  <si>
    <t>Ingeniería de Sistemas</t>
  </si>
  <si>
    <t>Ingeniería de Alimentos</t>
  </si>
  <si>
    <t>Especialización en TIC para innovación educativa</t>
  </si>
  <si>
    <t>Tecnología en Salud Ocupacional</t>
  </si>
  <si>
    <t>Lic. Ciencias Sociales</t>
  </si>
  <si>
    <t>Lic. Educación básica con énfasis en educación artística</t>
  </si>
  <si>
    <t>Lic. Matemáticas y Física</t>
  </si>
  <si>
    <t>Lic. Ciencias Sociales a distancia</t>
  </si>
  <si>
    <t>Lic. Pedagogía Infantil</t>
  </si>
  <si>
    <t>Especialización en Pedagogía</t>
  </si>
  <si>
    <t>Maestría en Ciencias de la Educación</t>
  </si>
  <si>
    <t>Doctorado en educación y cultural ambiental</t>
  </si>
  <si>
    <t>Medicina veterinaria y zootecnia</t>
  </si>
  <si>
    <t>Maestría en sistemas sotenibles de producción</t>
  </si>
  <si>
    <t>Maestría en agroforestería</t>
  </si>
  <si>
    <t>Doctorado en ciencias naturales y desarrollo sostenible</t>
  </si>
  <si>
    <t>Tecnología en Criminalística</t>
  </si>
  <si>
    <t>Derecho</t>
  </si>
  <si>
    <t>CIENCIAS POLÍTICAS</t>
  </si>
  <si>
    <t>Ingeniería Agroecológica</t>
  </si>
  <si>
    <t>Tecnología en desarrollo de software - Distancia</t>
  </si>
  <si>
    <t>Especialización en Teleinformática</t>
  </si>
  <si>
    <t>Lic. Educación artística y cultural</t>
  </si>
  <si>
    <t>Lic. Educación fisica deportes y recreación</t>
  </si>
  <si>
    <t>Lic. Inglés</t>
  </si>
  <si>
    <t>Lic. Lengua castellana y literatura</t>
  </si>
  <si>
    <t>Lic. Lengua castellana - Distancia</t>
  </si>
  <si>
    <t>Psicología</t>
  </si>
  <si>
    <t>Especialización en Control Interno y aseguramiento</t>
  </si>
  <si>
    <t>Especialización en formulación y evaluación de proyectos</t>
  </si>
  <si>
    <t>Especialización en Gerencia de talento humano</t>
  </si>
  <si>
    <t>Especialización en Gerencia Tributaria</t>
  </si>
  <si>
    <t>Especialización en Derecho Ambiental</t>
  </si>
  <si>
    <t>Especialización en Derecho contencioso administrativo</t>
  </si>
  <si>
    <t>Grupos de Investigación</t>
  </si>
  <si>
    <t xml:space="preserve">Proyecto de Investigación </t>
  </si>
  <si>
    <t>Acuerdo No. 04/2013</t>
  </si>
  <si>
    <t>Acuerdo No. 11/2007</t>
  </si>
  <si>
    <t>Acuerdo No. 07/2013</t>
  </si>
  <si>
    <t>Ley 815/2003</t>
  </si>
  <si>
    <t>Certificado de votación</t>
  </si>
  <si>
    <t>Estatuto Estudiantil</t>
  </si>
  <si>
    <t>Del 15 al 25%</t>
  </si>
  <si>
    <t>Matricula de Honor</t>
  </si>
  <si>
    <t>Del 30 al 50%</t>
  </si>
  <si>
    <t>40 al 30%</t>
  </si>
  <si>
    <t>Capacitación de cónyuge, compañero permanente e hijos a Docentes y Funcionarios Administrativos</t>
  </si>
  <si>
    <t xml:space="preserve">Del 30 al 80% </t>
  </si>
  <si>
    <t>Egresados de Posgrado/capacitación</t>
  </si>
  <si>
    <t>Estudiantes que sean hermanos (2, 3 o más de 4)</t>
  </si>
  <si>
    <t>Del 30 al 70%</t>
  </si>
  <si>
    <t>Total estudiantes beneficiaros</t>
  </si>
  <si>
    <t>representación estudiantil</t>
  </si>
  <si>
    <t>totales</t>
  </si>
  <si>
    <t>Administracion</t>
  </si>
  <si>
    <t>Grupo Deportivo de Planta</t>
  </si>
  <si>
    <t>20%-50%</t>
  </si>
  <si>
    <t>Grupo Artistico de Planta</t>
  </si>
  <si>
    <t>20%-30%</t>
  </si>
  <si>
    <t>Apoyo Estampilla ordenanza asamblea Amazonas</t>
  </si>
  <si>
    <t>25% 50%</t>
  </si>
  <si>
    <t>MAESTRÍA EN TECNOLOGÍAS DE LA INFORMACIÓN Y L</t>
  </si>
  <si>
    <t>LICENCIATURA EN EDUCACIÓN BÁSICA CON ÉNFASIS EN CIENCIAS SOCIALES</t>
  </si>
  <si>
    <t>INCLUSIÓN ESTUDIANTIL Y PROMOCIÓN SOCIECONÓMICA A LA COMUNIDAD UNIVERSITARIA
DESCUENTOS EN LA MATRÍCULA 2016- II</t>
  </si>
  <si>
    <t>INCLUSIÓN ESTUDIANTIL Y PROMOCIÓN SOCIECONÓMICA A LA COMUNIDAD UNIVERSITARIA
DESCUENTOS EN LA MATRÍCULA 2016- I</t>
  </si>
  <si>
    <t>Total estudiatnes por Facultad</t>
  </si>
  <si>
    <t>INCLUSIÓN ESTUDIANTIL Y PROMOCIÓN SOCIECONÓMICA A LA COMUNIDAD UNIVERSITARIA
DESCUENTOS EN LA MATRÍCULA 2015-II</t>
  </si>
  <si>
    <t>INCLUSIÓN ESTUDIANTIL Y PROMOCIÓN SOCIECONÓMICA A LA COMUNIDAD UNIVERSITARIA
DESCUENTOS EN LA MATRÍCULA 2015 I</t>
  </si>
  <si>
    <t>INCLUSIÓN ESTUDIANTIL Y PROMOCIÓN SOCIECONÓMICA A LA COMUNIDAD UNIVERSITARIA
DESCUENTOS EN LA MATRÍCULA 2014- II</t>
  </si>
  <si>
    <t>INCLUSIÓN ESTUDIANTIL Y PROMOCIÓN SOCIECONÓMICA A LA COMUNIDAD UNIVERSITARIA
DESCUENTOS EN LA MATRÍCULA 2014 - I</t>
  </si>
  <si>
    <t>INCLUSIÓN ESTUDIANTIL Y PROMOCIÓN SOCIECONÓMICA A LA COMUNIDAD UNIVERSITARIA
DESCUENTOS EN LA MATRÍCULA 2013-II</t>
  </si>
  <si>
    <t>INCLUSIÓN ESTUDIANTIL Y PROMOCIÓN SOCIECONÓMICA A LA COMUNIDAD UNIVERSITARIA
DESCUENTOS EN LA MATRÍCULA 2013 - I</t>
  </si>
  <si>
    <t>Lic. En Educación Básica con Énfasis en Ciencias Sociales (Distancia)</t>
  </si>
  <si>
    <t>Lic. En Educación Básica con Énfasis en Ciencias Sociales</t>
  </si>
  <si>
    <t>Lic. Lenguas Castellana y Literatura-A Distancia</t>
  </si>
  <si>
    <t>Representación estudiantil</t>
  </si>
  <si>
    <t>Matricula de Honor
100%</t>
  </si>
  <si>
    <t>Apoyo Estampilla ordenanza asamblea Amazonas
Resolución 2660/15</t>
  </si>
  <si>
    <t>Con C:V</t>
  </si>
  <si>
    <t>Sin C.V.</t>
  </si>
  <si>
    <t>Cetificado Votación</t>
  </si>
  <si>
    <t>Certificado  Votacion</t>
  </si>
  <si>
    <t>Certificado Votación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</si>
</sst>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9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wrapText="1"/>
    </xf>
    <xf numFmtId="0" fontId="3" fillId="0" borderId="2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4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wrapText="1"/>
    </xf>
    <xf numFmtId="0" fontId="1" fillId="0" borderId="52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1" fillId="0" borderId="58" xfId="0" applyFont="1" applyFill="1" applyBorder="1"/>
    <xf numFmtId="0" fontId="1" fillId="0" borderId="59" xfId="0" applyFont="1" applyFill="1" applyBorder="1"/>
    <xf numFmtId="0" fontId="1" fillId="0" borderId="0" xfId="0" applyFont="1" applyFill="1" applyBorder="1"/>
    <xf numFmtId="0" fontId="1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F54"/>
  <sheetViews>
    <sheetView zoomScale="50" zoomScaleNormal="50" workbookViewId="0">
      <selection activeCell="Q1" sqref="Q1:AE1"/>
    </sheetView>
  </sheetViews>
  <sheetFormatPr baseColWidth="10" defaultColWidth="9.140625" defaultRowHeight="15" x14ac:dyDescent="0.25"/>
  <cols>
    <col min="1" max="1" width="24" style="45" customWidth="1"/>
    <col min="2" max="2" width="31.85546875" style="45" customWidth="1"/>
    <col min="3" max="3" width="18.7109375" style="45" customWidth="1"/>
    <col min="4" max="4" width="20.42578125" style="45" customWidth="1"/>
    <col min="5" max="5" width="22.5703125" style="46" customWidth="1"/>
    <col min="6" max="6" width="16.7109375" style="45" customWidth="1"/>
    <col min="7" max="7" width="17.140625" style="45" customWidth="1"/>
    <col min="8" max="8" width="15.42578125" style="45" customWidth="1"/>
    <col min="9" max="9" width="26" style="45" customWidth="1"/>
    <col min="10" max="10" width="17.42578125" style="45" customWidth="1"/>
    <col min="11" max="11" width="17.5703125" style="45" customWidth="1"/>
    <col min="12" max="12" width="17.7109375" style="45" customWidth="1"/>
    <col min="13" max="13" width="16.5703125" style="47" customWidth="1"/>
    <col min="14" max="14" width="15.28515625" style="47" customWidth="1"/>
    <col min="15" max="15" width="20.85546875" style="47" customWidth="1"/>
    <col min="16" max="16" width="25.28515625" style="3" customWidth="1"/>
    <col min="17" max="17" width="27.7109375" style="45" bestFit="1" customWidth="1"/>
    <col min="18" max="18" width="27.140625" style="45" bestFit="1" customWidth="1"/>
    <col min="19" max="19" width="24" style="45" customWidth="1"/>
    <col min="20" max="20" width="13.28515625" style="45" customWidth="1"/>
    <col min="21" max="21" width="39" style="45" customWidth="1"/>
    <col min="22" max="22" width="16.7109375" style="45" customWidth="1"/>
    <col min="23" max="23" width="30.42578125" style="45" customWidth="1"/>
    <col min="24" max="24" width="18.7109375" style="45" customWidth="1"/>
    <col min="25" max="25" width="34.85546875" style="45" customWidth="1"/>
    <col min="26" max="26" width="27.140625" style="45" customWidth="1"/>
    <col min="27" max="27" width="38.28515625" style="45" customWidth="1"/>
    <col min="28" max="28" width="17.7109375" style="45" customWidth="1"/>
    <col min="29" max="29" width="21.5703125" style="47" customWidth="1"/>
    <col min="30" max="30" width="17" style="47" customWidth="1"/>
    <col min="31" max="31" width="21.5703125" style="47" bestFit="1" customWidth="1"/>
    <col min="32" max="16384" width="9.140625" style="3"/>
  </cols>
  <sheetData>
    <row r="1" spans="1:32" ht="40.5" customHeight="1" thickBot="1" x14ac:dyDescent="0.3">
      <c r="A1" s="150" t="s">
        <v>87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1"/>
      <c r="Q1" s="150" t="s">
        <v>88</v>
      </c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1"/>
    </row>
    <row r="2" spans="1:32" ht="30" x14ac:dyDescent="0.25">
      <c r="A2" s="110" t="s">
        <v>0</v>
      </c>
      <c r="B2" s="123" t="s">
        <v>1</v>
      </c>
      <c r="C2" s="124" t="s">
        <v>58</v>
      </c>
      <c r="D2" s="125"/>
      <c r="E2" s="125"/>
      <c r="F2" s="125"/>
      <c r="G2" s="125"/>
      <c r="H2" s="125"/>
      <c r="I2" s="6" t="s">
        <v>55</v>
      </c>
      <c r="J2" s="7" t="s">
        <v>54</v>
      </c>
      <c r="K2" s="6" t="s">
        <v>53</v>
      </c>
      <c r="L2" s="7" t="s">
        <v>56</v>
      </c>
      <c r="M2" s="123" t="s">
        <v>68</v>
      </c>
      <c r="N2" s="113" t="s">
        <v>82</v>
      </c>
      <c r="O2" s="126" t="s">
        <v>57</v>
      </c>
      <c r="Q2" s="110" t="s">
        <v>0</v>
      </c>
      <c r="R2" s="123" t="s">
        <v>1</v>
      </c>
      <c r="S2" s="138" t="s">
        <v>58</v>
      </c>
      <c r="T2" s="138"/>
      <c r="U2" s="138"/>
      <c r="V2" s="138"/>
      <c r="W2" s="138"/>
      <c r="X2" s="138"/>
      <c r="Y2" s="7" t="s">
        <v>55</v>
      </c>
      <c r="Z2" s="7" t="s">
        <v>54</v>
      </c>
      <c r="AA2" s="7" t="s">
        <v>53</v>
      </c>
      <c r="AB2" s="7" t="s">
        <v>56</v>
      </c>
      <c r="AC2" s="138" t="s">
        <v>68</v>
      </c>
      <c r="AD2" s="113" t="s">
        <v>82</v>
      </c>
      <c r="AE2" s="130" t="s">
        <v>97</v>
      </c>
    </row>
    <row r="3" spans="1:32" s="10" customFormat="1" ht="75" x14ac:dyDescent="0.25">
      <c r="A3" s="111"/>
      <c r="B3" s="114"/>
      <c r="C3" s="113" t="s">
        <v>60</v>
      </c>
      <c r="D3" s="8" t="s">
        <v>74</v>
      </c>
      <c r="E3" s="8" t="s">
        <v>72</v>
      </c>
      <c r="F3" s="4" t="s">
        <v>51</v>
      </c>
      <c r="G3" s="4" t="s">
        <v>52</v>
      </c>
      <c r="H3" s="4" t="s">
        <v>69</v>
      </c>
      <c r="I3" s="4" t="s">
        <v>63</v>
      </c>
      <c r="J3" s="9" t="s">
        <v>65</v>
      </c>
      <c r="K3" s="4" t="s">
        <v>66</v>
      </c>
      <c r="L3" s="9" t="s">
        <v>57</v>
      </c>
      <c r="M3" s="114"/>
      <c r="N3" s="114"/>
      <c r="O3" s="117"/>
      <c r="Q3" s="111"/>
      <c r="R3" s="114"/>
      <c r="S3" s="139" t="s">
        <v>60</v>
      </c>
      <c r="T3" s="5" t="s">
        <v>74</v>
      </c>
      <c r="U3" s="5" t="s">
        <v>72</v>
      </c>
      <c r="V3" s="5" t="s">
        <v>51</v>
      </c>
      <c r="W3" s="5" t="s">
        <v>52</v>
      </c>
      <c r="X3" s="5" t="s">
        <v>69</v>
      </c>
      <c r="Y3" s="5" t="s">
        <v>63</v>
      </c>
      <c r="Z3" s="5" t="s">
        <v>65</v>
      </c>
      <c r="AA3" s="5" t="s">
        <v>66</v>
      </c>
      <c r="AB3" s="5" t="s">
        <v>57</v>
      </c>
      <c r="AC3" s="139"/>
      <c r="AD3" s="114"/>
      <c r="AE3" s="131"/>
    </row>
    <row r="4" spans="1:32" s="10" customFormat="1" ht="40.5" customHeight="1" thickBot="1" x14ac:dyDescent="0.3">
      <c r="A4" s="112"/>
      <c r="B4" s="115"/>
      <c r="C4" s="115"/>
      <c r="D4" s="11" t="s">
        <v>75</v>
      </c>
      <c r="E4" s="12" t="s">
        <v>73</v>
      </c>
      <c r="F4" s="13" t="s">
        <v>59</v>
      </c>
      <c r="G4" s="13" t="s">
        <v>61</v>
      </c>
      <c r="H4" s="13" t="s">
        <v>62</v>
      </c>
      <c r="I4" s="13" t="s">
        <v>64</v>
      </c>
      <c r="J4" s="14">
        <v>0.2</v>
      </c>
      <c r="K4" s="13" t="s">
        <v>67</v>
      </c>
      <c r="L4" s="14">
        <v>0.1</v>
      </c>
      <c r="M4" s="115"/>
      <c r="N4" s="115"/>
      <c r="O4" s="118"/>
      <c r="Q4" s="112"/>
      <c r="R4" s="115"/>
      <c r="S4" s="140"/>
      <c r="T4" s="14" t="s">
        <v>75</v>
      </c>
      <c r="U4" s="80" t="s">
        <v>73</v>
      </c>
      <c r="V4" s="80" t="s">
        <v>59</v>
      </c>
      <c r="W4" s="80" t="s">
        <v>61</v>
      </c>
      <c r="X4" s="80" t="s">
        <v>62</v>
      </c>
      <c r="Y4" s="80" t="s">
        <v>64</v>
      </c>
      <c r="Z4" s="14">
        <v>0.2</v>
      </c>
      <c r="AA4" s="80" t="s">
        <v>67</v>
      </c>
      <c r="AB4" s="14">
        <v>0.1</v>
      </c>
      <c r="AC4" s="140"/>
      <c r="AD4" s="115"/>
      <c r="AE4" s="132"/>
    </row>
    <row r="5" spans="1:32" ht="30" customHeight="1" x14ac:dyDescent="0.25">
      <c r="A5" s="141" t="s">
        <v>2</v>
      </c>
      <c r="B5" s="81" t="s">
        <v>7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7">
        <f>SUM(C5:L5)</f>
        <v>0</v>
      </c>
      <c r="N5" s="100">
        <f>M5+M6+M7+M8+M9+M10+M11+M12+M13+M14+M15</f>
        <v>1081</v>
      </c>
      <c r="O5" s="18">
        <f>L6+L7+L8+L9+L11+L12+L14</f>
        <v>961</v>
      </c>
      <c r="Q5" s="103" t="s">
        <v>2</v>
      </c>
      <c r="R5" s="52" t="s">
        <v>7</v>
      </c>
      <c r="S5" s="53"/>
      <c r="T5" s="16"/>
      <c r="U5" s="16"/>
      <c r="V5" s="16"/>
      <c r="W5" s="16"/>
      <c r="X5" s="16"/>
      <c r="Y5" s="16"/>
      <c r="Z5" s="16"/>
      <c r="AA5" s="16"/>
      <c r="AB5" s="16"/>
      <c r="AC5" s="17">
        <f>SUM(S5:AB5)</f>
        <v>0</v>
      </c>
      <c r="AD5" s="100">
        <f>AC5+AC6+AC7+AC8+AC9+AC10+AC11+AC12+AC13+AC14+AC15</f>
        <v>1086</v>
      </c>
      <c r="AE5" s="18">
        <f>AB6+AB7+AB8+AB9+AB11+AB12+AB13</f>
        <v>979</v>
      </c>
      <c r="AF5" s="3">
        <f>AB6+AB7+AB8+AB9+AB11+AB12+AB13</f>
        <v>979</v>
      </c>
    </row>
    <row r="6" spans="1:32" x14ac:dyDescent="0.25">
      <c r="A6" s="144"/>
      <c r="B6" s="79" t="s">
        <v>71</v>
      </c>
      <c r="C6" s="23">
        <v>2</v>
      </c>
      <c r="D6" s="23">
        <v>0</v>
      </c>
      <c r="E6" s="23">
        <v>1</v>
      </c>
      <c r="F6" s="23">
        <v>2</v>
      </c>
      <c r="G6" s="23">
        <v>0</v>
      </c>
      <c r="H6" s="23">
        <v>1</v>
      </c>
      <c r="I6" s="23">
        <v>0</v>
      </c>
      <c r="J6" s="23">
        <v>0</v>
      </c>
      <c r="K6" s="23">
        <v>0</v>
      </c>
      <c r="L6" s="23">
        <v>63</v>
      </c>
      <c r="M6" s="21">
        <f t="shared" ref="M6:M51" si="0">SUM(C6:L6)</f>
        <v>69</v>
      </c>
      <c r="N6" s="101"/>
      <c r="O6" s="24">
        <f>N5-O5</f>
        <v>120</v>
      </c>
      <c r="Q6" s="97"/>
      <c r="R6" s="54" t="s">
        <v>71</v>
      </c>
      <c r="S6" s="55">
        <v>2</v>
      </c>
      <c r="T6" s="23"/>
      <c r="U6" s="23">
        <v>1</v>
      </c>
      <c r="V6" s="23">
        <v>19</v>
      </c>
      <c r="W6" s="23">
        <v>0</v>
      </c>
      <c r="X6" s="23">
        <v>1</v>
      </c>
      <c r="Y6" s="23">
        <v>1</v>
      </c>
      <c r="Z6" s="23">
        <v>0</v>
      </c>
      <c r="AA6" s="23">
        <v>0</v>
      </c>
      <c r="AB6" s="23">
        <v>72</v>
      </c>
      <c r="AC6" s="21">
        <f t="shared" ref="AC6:AC51" si="1">SUM(S6:AB6)</f>
        <v>96</v>
      </c>
      <c r="AD6" s="101"/>
      <c r="AE6" s="24">
        <f>AD5-AE5</f>
        <v>107</v>
      </c>
    </row>
    <row r="7" spans="1:32" x14ac:dyDescent="0.25">
      <c r="A7" s="142"/>
      <c r="B7" s="79" t="s">
        <v>8</v>
      </c>
      <c r="C7" s="23">
        <v>17</v>
      </c>
      <c r="D7" s="23">
        <v>2</v>
      </c>
      <c r="E7" s="23">
        <v>7</v>
      </c>
      <c r="F7" s="23">
        <v>23</v>
      </c>
      <c r="G7" s="23">
        <v>0</v>
      </c>
      <c r="H7" s="23">
        <v>3</v>
      </c>
      <c r="I7" s="23">
        <v>3</v>
      </c>
      <c r="J7" s="23">
        <v>0</v>
      </c>
      <c r="K7" s="23">
        <v>0</v>
      </c>
      <c r="L7" s="23">
        <v>292</v>
      </c>
      <c r="M7" s="21">
        <f t="shared" si="0"/>
        <v>347</v>
      </c>
      <c r="N7" s="101"/>
      <c r="O7" s="24"/>
      <c r="Q7" s="98"/>
      <c r="R7" s="51" t="s">
        <v>8</v>
      </c>
      <c r="S7" s="55">
        <v>16</v>
      </c>
      <c r="T7" s="23"/>
      <c r="U7" s="23">
        <v>6</v>
      </c>
      <c r="V7" s="23">
        <v>23</v>
      </c>
      <c r="W7" s="23">
        <v>0</v>
      </c>
      <c r="X7" s="23">
        <v>2</v>
      </c>
      <c r="Y7" s="23">
        <v>2</v>
      </c>
      <c r="Z7" s="23">
        <v>0</v>
      </c>
      <c r="AA7" s="23">
        <v>0</v>
      </c>
      <c r="AB7" s="23">
        <v>318</v>
      </c>
      <c r="AC7" s="21">
        <f t="shared" si="1"/>
        <v>367</v>
      </c>
      <c r="AD7" s="101"/>
      <c r="AE7" s="24"/>
    </row>
    <row r="8" spans="1:32" x14ac:dyDescent="0.25">
      <c r="A8" s="142"/>
      <c r="B8" s="79" t="s">
        <v>9</v>
      </c>
      <c r="C8" s="23">
        <v>1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18</v>
      </c>
      <c r="M8" s="21">
        <f t="shared" si="0"/>
        <v>19</v>
      </c>
      <c r="N8" s="101"/>
      <c r="O8" s="24"/>
      <c r="Q8" s="98"/>
      <c r="R8" s="51" t="s">
        <v>9</v>
      </c>
      <c r="S8" s="55">
        <v>0</v>
      </c>
      <c r="T8" s="23"/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11</v>
      </c>
      <c r="AC8" s="21">
        <f t="shared" si="1"/>
        <v>11</v>
      </c>
      <c r="AD8" s="101"/>
      <c r="AE8" s="24"/>
    </row>
    <row r="9" spans="1:32" x14ac:dyDescent="0.25">
      <c r="A9" s="142"/>
      <c r="B9" s="79" t="s">
        <v>10</v>
      </c>
      <c r="C9" s="23">
        <v>25</v>
      </c>
      <c r="D9" s="23">
        <v>1</v>
      </c>
      <c r="E9" s="23">
        <v>12</v>
      </c>
      <c r="F9" s="23">
        <v>6</v>
      </c>
      <c r="G9" s="23">
        <v>0</v>
      </c>
      <c r="H9" s="23">
        <v>0</v>
      </c>
      <c r="I9" s="23">
        <v>2</v>
      </c>
      <c r="J9" s="23">
        <v>0</v>
      </c>
      <c r="K9" s="23">
        <v>0</v>
      </c>
      <c r="L9" s="23">
        <v>525</v>
      </c>
      <c r="M9" s="21">
        <f t="shared" si="0"/>
        <v>571</v>
      </c>
      <c r="N9" s="101"/>
      <c r="O9" s="24"/>
      <c r="Q9" s="98"/>
      <c r="R9" s="51" t="s">
        <v>10</v>
      </c>
      <c r="S9" s="55">
        <v>0</v>
      </c>
      <c r="T9" s="23">
        <v>1</v>
      </c>
      <c r="U9" s="23">
        <v>2</v>
      </c>
      <c r="V9" s="23">
        <v>17</v>
      </c>
      <c r="W9" s="23">
        <v>0</v>
      </c>
      <c r="X9" s="23">
        <v>0</v>
      </c>
      <c r="Y9" s="23">
        <v>2</v>
      </c>
      <c r="Z9" s="23">
        <v>0</v>
      </c>
      <c r="AA9" s="23">
        <v>0</v>
      </c>
      <c r="AB9" s="23">
        <v>502</v>
      </c>
      <c r="AC9" s="21">
        <f t="shared" si="1"/>
        <v>524</v>
      </c>
      <c r="AD9" s="101"/>
      <c r="AE9" s="24"/>
    </row>
    <row r="10" spans="1:32" ht="30" x14ac:dyDescent="0.25">
      <c r="A10" s="142"/>
      <c r="B10" s="35" t="s">
        <v>45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1">
        <f t="shared" si="0"/>
        <v>0</v>
      </c>
      <c r="N10" s="101"/>
      <c r="O10" s="24"/>
      <c r="Q10" s="98"/>
      <c r="R10" s="50" t="s">
        <v>45</v>
      </c>
      <c r="S10" s="55"/>
      <c r="T10" s="23"/>
      <c r="U10" s="23"/>
      <c r="V10" s="23"/>
      <c r="W10" s="23"/>
      <c r="X10" s="23"/>
      <c r="Y10" s="23"/>
      <c r="Z10" s="23"/>
      <c r="AA10" s="23"/>
      <c r="AB10" s="23"/>
      <c r="AC10" s="21">
        <f t="shared" si="1"/>
        <v>0</v>
      </c>
      <c r="AD10" s="101"/>
      <c r="AE10" s="24"/>
    </row>
    <row r="11" spans="1:32" ht="45" x14ac:dyDescent="0.25">
      <c r="A11" s="142"/>
      <c r="B11" s="35" t="s">
        <v>46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3</v>
      </c>
      <c r="K11" s="23">
        <v>0</v>
      </c>
      <c r="L11" s="23">
        <v>19</v>
      </c>
      <c r="M11" s="21">
        <f t="shared" si="0"/>
        <v>22</v>
      </c>
      <c r="N11" s="101"/>
      <c r="O11" s="24"/>
      <c r="Q11" s="98"/>
      <c r="R11" s="50" t="s">
        <v>46</v>
      </c>
      <c r="S11" s="55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4</v>
      </c>
      <c r="AA11" s="23">
        <v>0</v>
      </c>
      <c r="AB11" s="23">
        <v>15</v>
      </c>
      <c r="AC11" s="21">
        <f t="shared" si="1"/>
        <v>19</v>
      </c>
      <c r="AD11" s="101"/>
      <c r="AE11" s="24"/>
    </row>
    <row r="12" spans="1:32" ht="30" x14ac:dyDescent="0.25">
      <c r="A12" s="142"/>
      <c r="B12" s="35" t="s">
        <v>47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7</v>
      </c>
      <c r="K12" s="23">
        <v>0</v>
      </c>
      <c r="L12" s="23">
        <v>33</v>
      </c>
      <c r="M12" s="21">
        <f t="shared" si="0"/>
        <v>40</v>
      </c>
      <c r="N12" s="101"/>
      <c r="O12" s="24"/>
      <c r="Q12" s="98"/>
      <c r="R12" s="50" t="s">
        <v>47</v>
      </c>
      <c r="S12" s="55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44</v>
      </c>
      <c r="AC12" s="21">
        <f t="shared" si="1"/>
        <v>44</v>
      </c>
      <c r="AD12" s="101"/>
      <c r="AE12" s="24"/>
    </row>
    <row r="13" spans="1:32" ht="30" x14ac:dyDescent="0.25">
      <c r="A13" s="142"/>
      <c r="B13" s="35" t="s">
        <v>48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1">
        <f t="shared" si="0"/>
        <v>0</v>
      </c>
      <c r="N13" s="101"/>
      <c r="O13" s="24"/>
      <c r="Q13" s="98"/>
      <c r="R13" s="50" t="s">
        <v>48</v>
      </c>
      <c r="S13" s="55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8</v>
      </c>
      <c r="AA13" s="23">
        <v>0</v>
      </c>
      <c r="AB13" s="23">
        <v>17</v>
      </c>
      <c r="AC13" s="21">
        <f t="shared" si="1"/>
        <v>25</v>
      </c>
      <c r="AD13" s="101"/>
      <c r="AE13" s="24"/>
    </row>
    <row r="14" spans="1:32" x14ac:dyDescent="0.25">
      <c r="A14" s="142"/>
      <c r="B14" s="79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2</v>
      </c>
      <c r="K14" s="23">
        <v>0</v>
      </c>
      <c r="L14" s="23">
        <v>11</v>
      </c>
      <c r="M14" s="21">
        <f t="shared" si="0"/>
        <v>13</v>
      </c>
      <c r="N14" s="101"/>
      <c r="O14" s="24"/>
      <c r="Q14" s="98"/>
      <c r="R14" s="51" t="s">
        <v>11</v>
      </c>
      <c r="S14" s="55"/>
      <c r="T14" s="23"/>
      <c r="U14" s="23"/>
      <c r="V14" s="23"/>
      <c r="W14" s="23"/>
      <c r="X14" s="23"/>
      <c r="Y14" s="23"/>
      <c r="Z14" s="23"/>
      <c r="AA14" s="23"/>
      <c r="AB14" s="23"/>
      <c r="AC14" s="21">
        <f t="shared" si="1"/>
        <v>0</v>
      </c>
      <c r="AD14" s="101"/>
      <c r="AE14" s="24"/>
    </row>
    <row r="15" spans="1:32" ht="30.75" customHeight="1" thickBot="1" x14ac:dyDescent="0.3">
      <c r="A15" s="143"/>
      <c r="B15" s="82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9">
        <f t="shared" si="0"/>
        <v>0</v>
      </c>
      <c r="N15" s="102"/>
      <c r="O15" s="28"/>
      <c r="Q15" s="99"/>
      <c r="R15" s="83" t="s">
        <v>12</v>
      </c>
      <c r="S15" s="84"/>
      <c r="T15" s="26"/>
      <c r="U15" s="26"/>
      <c r="V15" s="26"/>
      <c r="W15" s="26"/>
      <c r="X15" s="26"/>
      <c r="Y15" s="26"/>
      <c r="Z15" s="26"/>
      <c r="AA15" s="26"/>
      <c r="AB15" s="26"/>
      <c r="AC15" s="29">
        <f t="shared" si="1"/>
        <v>0</v>
      </c>
      <c r="AD15" s="102"/>
      <c r="AE15" s="28"/>
    </row>
    <row r="16" spans="1:32" ht="15" customHeight="1" x14ac:dyDescent="0.25">
      <c r="A16" s="145" t="s">
        <v>3</v>
      </c>
      <c r="B16" s="85" t="s">
        <v>13</v>
      </c>
      <c r="C16" s="20">
        <v>8</v>
      </c>
      <c r="D16" s="20">
        <v>0</v>
      </c>
      <c r="E16" s="20">
        <v>4</v>
      </c>
      <c r="F16" s="20">
        <v>59</v>
      </c>
      <c r="G16" s="20">
        <v>0</v>
      </c>
      <c r="H16" s="20">
        <v>1</v>
      </c>
      <c r="I16" s="20">
        <v>3</v>
      </c>
      <c r="J16" s="20">
        <v>0</v>
      </c>
      <c r="K16" s="20">
        <v>0</v>
      </c>
      <c r="L16" s="20">
        <v>82</v>
      </c>
      <c r="M16" s="30">
        <f t="shared" si="0"/>
        <v>157</v>
      </c>
      <c r="N16" s="101">
        <f>M16+M17+M18</f>
        <v>256</v>
      </c>
      <c r="O16" s="22">
        <f>L16+L17+L18</f>
        <v>132</v>
      </c>
      <c r="Q16" s="103" t="s">
        <v>3</v>
      </c>
      <c r="R16" s="54" t="s">
        <v>13</v>
      </c>
      <c r="S16" s="62">
        <v>7</v>
      </c>
      <c r="T16" s="20">
        <v>0</v>
      </c>
      <c r="U16" s="20">
        <v>4</v>
      </c>
      <c r="V16" s="20">
        <v>55</v>
      </c>
      <c r="W16" s="20">
        <v>0</v>
      </c>
      <c r="X16" s="20">
        <v>1</v>
      </c>
      <c r="Y16" s="20">
        <v>2</v>
      </c>
      <c r="Z16" s="20">
        <v>0</v>
      </c>
      <c r="AA16" s="20">
        <v>0</v>
      </c>
      <c r="AB16" s="20">
        <v>84</v>
      </c>
      <c r="AC16" s="30">
        <f t="shared" si="1"/>
        <v>153</v>
      </c>
      <c r="AD16" s="101">
        <f>AC16+AC17+AC18</f>
        <v>285</v>
      </c>
      <c r="AE16" s="22">
        <f>AC16+AC17+AC18</f>
        <v>285</v>
      </c>
    </row>
    <row r="17" spans="1:32" x14ac:dyDescent="0.25">
      <c r="A17" s="146"/>
      <c r="B17" s="79" t="s">
        <v>14</v>
      </c>
      <c r="C17" s="23">
        <v>6</v>
      </c>
      <c r="D17" s="23">
        <v>0</v>
      </c>
      <c r="E17" s="23">
        <v>7</v>
      </c>
      <c r="F17" s="23">
        <v>26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34</v>
      </c>
      <c r="M17" s="21">
        <f t="shared" si="0"/>
        <v>73</v>
      </c>
      <c r="N17" s="101"/>
      <c r="O17" s="24">
        <f>N16-O16</f>
        <v>124</v>
      </c>
      <c r="Q17" s="98"/>
      <c r="R17" s="51" t="s">
        <v>14</v>
      </c>
      <c r="S17" s="55">
        <v>6</v>
      </c>
      <c r="T17" s="23">
        <v>0</v>
      </c>
      <c r="U17" s="23">
        <v>4</v>
      </c>
      <c r="V17" s="23">
        <v>24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38</v>
      </c>
      <c r="AC17" s="21">
        <f t="shared" si="1"/>
        <v>72</v>
      </c>
      <c r="AD17" s="101"/>
      <c r="AE17" s="24">
        <f>AD16-AE16</f>
        <v>0</v>
      </c>
    </row>
    <row r="18" spans="1:32" ht="35.25" customHeight="1" thickBot="1" x14ac:dyDescent="0.3">
      <c r="A18" s="147"/>
      <c r="B18" s="82" t="s">
        <v>15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10</v>
      </c>
      <c r="K18" s="26">
        <v>0</v>
      </c>
      <c r="L18" s="26">
        <v>16</v>
      </c>
      <c r="M18" s="29">
        <f t="shared" si="0"/>
        <v>26</v>
      </c>
      <c r="N18" s="102"/>
      <c r="O18" s="28"/>
      <c r="Q18" s="99"/>
      <c r="R18" s="83" t="s">
        <v>15</v>
      </c>
      <c r="S18" s="84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16</v>
      </c>
      <c r="AA18" s="26">
        <v>0</v>
      </c>
      <c r="AB18" s="26">
        <v>44</v>
      </c>
      <c r="AC18" s="29">
        <f t="shared" si="1"/>
        <v>60</v>
      </c>
      <c r="AD18" s="102"/>
      <c r="AE18" s="28"/>
    </row>
    <row r="19" spans="1:32" ht="30" x14ac:dyDescent="0.25">
      <c r="A19" s="149" t="s">
        <v>4</v>
      </c>
      <c r="B19" s="86" t="s">
        <v>16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3</v>
      </c>
      <c r="J19" s="20">
        <v>0</v>
      </c>
      <c r="K19" s="20">
        <v>0</v>
      </c>
      <c r="L19" s="20">
        <v>11</v>
      </c>
      <c r="M19" s="30">
        <f t="shared" si="0"/>
        <v>14</v>
      </c>
      <c r="N19" s="101">
        <f>M19+M20+M21+M22+M23+M24+M25+M26</f>
        <v>556</v>
      </c>
      <c r="O19" s="22">
        <f>L19+L21+L22+L23</f>
        <v>429</v>
      </c>
      <c r="Q19" s="101" t="s">
        <v>4</v>
      </c>
      <c r="R19" s="54" t="s">
        <v>16</v>
      </c>
      <c r="S19" s="62"/>
      <c r="T19" s="20"/>
      <c r="U19" s="20"/>
      <c r="V19" s="20"/>
      <c r="W19" s="20"/>
      <c r="X19" s="20"/>
      <c r="Y19" s="20"/>
      <c r="Z19" s="20"/>
      <c r="AA19" s="20"/>
      <c r="AB19" s="20"/>
      <c r="AC19" s="30">
        <f t="shared" si="1"/>
        <v>0</v>
      </c>
      <c r="AD19" s="101">
        <f>AC19+AC20+AC21+AC22+AC23+AC24+AC25+AC26</f>
        <v>523</v>
      </c>
      <c r="AE19" s="22">
        <f>AB21+AB22+AB23</f>
        <v>409</v>
      </c>
    </row>
    <row r="20" spans="1:32" ht="30" x14ac:dyDescent="0.25">
      <c r="A20" s="134"/>
      <c r="B20" s="87" t="s">
        <v>37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1">
        <f t="shared" si="0"/>
        <v>0</v>
      </c>
      <c r="N20" s="101"/>
      <c r="O20" s="24">
        <f>N19-O19</f>
        <v>127</v>
      </c>
      <c r="Q20" s="101"/>
      <c r="R20" s="50" t="s">
        <v>37</v>
      </c>
      <c r="S20" s="55"/>
      <c r="T20" s="23"/>
      <c r="U20" s="23"/>
      <c r="V20" s="23"/>
      <c r="W20" s="23"/>
      <c r="X20" s="23"/>
      <c r="Y20" s="23"/>
      <c r="Z20" s="23"/>
      <c r="AA20" s="23"/>
      <c r="AB20" s="23"/>
      <c r="AC20" s="21">
        <f t="shared" si="1"/>
        <v>0</v>
      </c>
      <c r="AD20" s="101"/>
      <c r="AE20" s="24">
        <f>AD19-AE19</f>
        <v>114</v>
      </c>
    </row>
    <row r="21" spans="1:32" x14ac:dyDescent="0.25">
      <c r="A21" s="134"/>
      <c r="B21" s="87" t="s">
        <v>36</v>
      </c>
      <c r="C21" s="23">
        <v>8</v>
      </c>
      <c r="D21" s="23">
        <v>1</v>
      </c>
      <c r="E21" s="23">
        <v>6</v>
      </c>
      <c r="F21" s="23">
        <v>32</v>
      </c>
      <c r="G21" s="23">
        <v>0</v>
      </c>
      <c r="H21" s="23">
        <v>1</v>
      </c>
      <c r="I21" s="23">
        <v>0</v>
      </c>
      <c r="J21" s="23">
        <v>0</v>
      </c>
      <c r="K21" s="23">
        <v>1</v>
      </c>
      <c r="L21" s="23">
        <v>135</v>
      </c>
      <c r="M21" s="21">
        <f t="shared" si="0"/>
        <v>184</v>
      </c>
      <c r="N21" s="101"/>
      <c r="O21" s="24"/>
      <c r="Q21" s="101"/>
      <c r="R21" s="50" t="s">
        <v>36</v>
      </c>
      <c r="S21" s="55">
        <v>10</v>
      </c>
      <c r="T21" s="23">
        <v>0</v>
      </c>
      <c r="U21" s="23">
        <v>4</v>
      </c>
      <c r="V21" s="23">
        <v>31</v>
      </c>
      <c r="W21" s="23">
        <v>0</v>
      </c>
      <c r="X21" s="23">
        <v>2</v>
      </c>
      <c r="Y21" s="23">
        <v>0</v>
      </c>
      <c r="Z21" s="23">
        <v>0</v>
      </c>
      <c r="AA21" s="23">
        <v>0</v>
      </c>
      <c r="AB21" s="23">
        <v>135</v>
      </c>
      <c r="AC21" s="21">
        <f t="shared" si="1"/>
        <v>182</v>
      </c>
      <c r="AD21" s="101"/>
      <c r="AE21" s="24"/>
    </row>
    <row r="22" spans="1:32" x14ac:dyDescent="0.25">
      <c r="A22" s="134"/>
      <c r="B22" s="88" t="s">
        <v>17</v>
      </c>
      <c r="C22" s="23">
        <v>9</v>
      </c>
      <c r="D22" s="23">
        <v>1</v>
      </c>
      <c r="E22" s="23">
        <v>8</v>
      </c>
      <c r="F22" s="23">
        <v>4</v>
      </c>
      <c r="G22" s="23">
        <v>0</v>
      </c>
      <c r="H22" s="23">
        <v>3</v>
      </c>
      <c r="I22" s="23">
        <v>6</v>
      </c>
      <c r="J22" s="23">
        <v>0</v>
      </c>
      <c r="K22" s="23">
        <v>1</v>
      </c>
      <c r="L22" s="23">
        <v>198</v>
      </c>
      <c r="M22" s="21">
        <f t="shared" si="0"/>
        <v>230</v>
      </c>
      <c r="N22" s="101"/>
      <c r="O22" s="24"/>
      <c r="Q22" s="101"/>
      <c r="R22" s="51" t="s">
        <v>17</v>
      </c>
      <c r="S22" s="55">
        <v>6</v>
      </c>
      <c r="T22" s="23">
        <v>0</v>
      </c>
      <c r="U22" s="23">
        <v>6</v>
      </c>
      <c r="V22" s="23">
        <v>9</v>
      </c>
      <c r="W22" s="23">
        <v>0</v>
      </c>
      <c r="X22" s="23">
        <v>2</v>
      </c>
      <c r="Y22" s="23">
        <v>4</v>
      </c>
      <c r="Z22" s="23">
        <v>0</v>
      </c>
      <c r="AA22" s="23">
        <v>0</v>
      </c>
      <c r="AB22" s="23">
        <v>188</v>
      </c>
      <c r="AC22" s="21">
        <f t="shared" si="1"/>
        <v>215</v>
      </c>
      <c r="AD22" s="101"/>
      <c r="AE22" s="24"/>
    </row>
    <row r="23" spans="1:32" x14ac:dyDescent="0.25">
      <c r="A23" s="134"/>
      <c r="B23" s="88" t="s">
        <v>18</v>
      </c>
      <c r="C23" s="23">
        <v>7</v>
      </c>
      <c r="D23" s="23">
        <v>1</v>
      </c>
      <c r="E23" s="23">
        <v>1</v>
      </c>
      <c r="F23" s="23">
        <v>32</v>
      </c>
      <c r="G23" s="23">
        <v>0</v>
      </c>
      <c r="H23" s="23">
        <v>1</v>
      </c>
      <c r="I23" s="23">
        <v>1</v>
      </c>
      <c r="J23" s="23">
        <v>0</v>
      </c>
      <c r="K23" s="23">
        <v>0</v>
      </c>
      <c r="L23" s="23">
        <v>85</v>
      </c>
      <c r="M23" s="21">
        <f>SUM(C23:L23)</f>
        <v>128</v>
      </c>
      <c r="N23" s="101"/>
      <c r="O23" s="24"/>
      <c r="Q23" s="101"/>
      <c r="R23" s="51" t="s">
        <v>18</v>
      </c>
      <c r="S23" s="55">
        <v>5</v>
      </c>
      <c r="T23" s="23">
        <v>0</v>
      </c>
      <c r="U23" s="23">
        <v>3</v>
      </c>
      <c r="V23" s="23">
        <v>30</v>
      </c>
      <c r="W23" s="23">
        <v>0</v>
      </c>
      <c r="X23" s="23">
        <v>1</v>
      </c>
      <c r="Y23" s="23">
        <v>1</v>
      </c>
      <c r="Z23" s="23">
        <v>0</v>
      </c>
      <c r="AA23" s="23">
        <v>0</v>
      </c>
      <c r="AB23" s="23">
        <v>86</v>
      </c>
      <c r="AC23" s="21">
        <f>SUM(S23:AB23)</f>
        <v>126</v>
      </c>
      <c r="AD23" s="101"/>
      <c r="AE23" s="24"/>
    </row>
    <row r="24" spans="1:32" ht="30" x14ac:dyDescent="0.25">
      <c r="A24" s="134"/>
      <c r="B24" s="87" t="s">
        <v>38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1">
        <f t="shared" si="0"/>
        <v>0</v>
      </c>
      <c r="N24" s="101"/>
      <c r="O24" s="24"/>
      <c r="Q24" s="101"/>
      <c r="R24" s="50" t="s">
        <v>38</v>
      </c>
      <c r="S24" s="55"/>
      <c r="T24" s="23"/>
      <c r="U24" s="23"/>
      <c r="V24" s="23"/>
      <c r="W24" s="23"/>
      <c r="X24" s="23"/>
      <c r="Y24" s="23"/>
      <c r="Z24" s="23"/>
      <c r="AA24" s="23"/>
      <c r="AB24" s="23"/>
      <c r="AC24" s="21">
        <f t="shared" si="1"/>
        <v>0</v>
      </c>
      <c r="AD24" s="101"/>
      <c r="AE24" s="24"/>
    </row>
    <row r="25" spans="1:32" ht="30" x14ac:dyDescent="0.25">
      <c r="A25" s="134"/>
      <c r="B25" s="88" t="s">
        <v>19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1">
        <f t="shared" si="0"/>
        <v>0</v>
      </c>
      <c r="N25" s="101"/>
      <c r="O25" s="24"/>
      <c r="Q25" s="101"/>
      <c r="R25" s="51" t="s">
        <v>19</v>
      </c>
      <c r="S25" s="55"/>
      <c r="T25" s="23"/>
      <c r="U25" s="23"/>
      <c r="V25" s="23"/>
      <c r="W25" s="23"/>
      <c r="X25" s="23"/>
      <c r="Y25" s="23"/>
      <c r="Z25" s="23"/>
      <c r="AA25" s="23"/>
      <c r="AB25" s="23"/>
      <c r="AC25" s="21">
        <f t="shared" si="1"/>
        <v>0</v>
      </c>
      <c r="AD25" s="101"/>
      <c r="AE25" s="24"/>
    </row>
    <row r="26" spans="1:32" ht="48" customHeight="1" thickBot="1" x14ac:dyDescent="0.3">
      <c r="A26" s="136"/>
      <c r="B26" s="34" t="s">
        <v>78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9">
        <v>0</v>
      </c>
      <c r="N26" s="127"/>
      <c r="O26" s="29"/>
      <c r="Q26" s="102"/>
      <c r="R26" s="89" t="s">
        <v>78</v>
      </c>
      <c r="S26" s="90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9">
        <v>0</v>
      </c>
      <c r="AD26" s="127"/>
      <c r="AE26" s="75"/>
      <c r="AF26" s="77"/>
    </row>
    <row r="27" spans="1:32" ht="30" customHeight="1" x14ac:dyDescent="0.25">
      <c r="A27" s="145" t="s">
        <v>5</v>
      </c>
      <c r="B27" s="79" t="s">
        <v>20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1">
        <f t="shared" si="0"/>
        <v>0</v>
      </c>
      <c r="N27" s="101">
        <f>M27+M28+M29+M30+M31+M32+M33+M34+M35+M36+M37+M41+M42+M43+M44</f>
        <v>881</v>
      </c>
      <c r="O27" s="24">
        <f>L28+L29+L30+L32+L35+L36+L42+L43</f>
        <v>699</v>
      </c>
      <c r="Q27" s="133" t="s">
        <v>5</v>
      </c>
      <c r="R27" s="54" t="s">
        <v>20</v>
      </c>
      <c r="S27" s="55"/>
      <c r="T27" s="23"/>
      <c r="U27" s="23"/>
      <c r="V27" s="23"/>
      <c r="W27" s="23"/>
      <c r="X27" s="23"/>
      <c r="Y27" s="23"/>
      <c r="Z27" s="23"/>
      <c r="AA27" s="23"/>
      <c r="AB27" s="23"/>
      <c r="AC27" s="21">
        <f t="shared" si="1"/>
        <v>0</v>
      </c>
      <c r="AD27" s="101">
        <f>AC27+AC28+AC29+AC30+AC31+AC32+AC33+AC34+AC35+AC36+AC37+AC41+AC42+AC43+AC44</f>
        <v>874</v>
      </c>
      <c r="AE27" s="24">
        <f>AB28+AB29+AB30+AB32+AB35+AB36+AB42+AB43</f>
        <v>754</v>
      </c>
    </row>
    <row r="28" spans="1:32" ht="45" x14ac:dyDescent="0.25">
      <c r="A28" s="146"/>
      <c r="B28" s="79" t="s">
        <v>79</v>
      </c>
      <c r="C28" s="23">
        <v>10</v>
      </c>
      <c r="D28" s="23">
        <v>2</v>
      </c>
      <c r="E28" s="23">
        <v>0</v>
      </c>
      <c r="F28" s="23">
        <v>9</v>
      </c>
      <c r="G28" s="23">
        <v>0</v>
      </c>
      <c r="H28" s="23">
        <v>1</v>
      </c>
      <c r="I28" s="23">
        <v>3</v>
      </c>
      <c r="J28" s="23">
        <v>0</v>
      </c>
      <c r="K28" s="23">
        <v>0</v>
      </c>
      <c r="L28" s="23">
        <v>137</v>
      </c>
      <c r="M28" s="21">
        <f t="shared" si="0"/>
        <v>162</v>
      </c>
      <c r="N28" s="101"/>
      <c r="O28" s="24">
        <f>N27-O27</f>
        <v>182</v>
      </c>
      <c r="Q28" s="134"/>
      <c r="R28" s="51" t="s">
        <v>21</v>
      </c>
      <c r="S28" s="55">
        <v>6</v>
      </c>
      <c r="T28" s="23">
        <v>0</v>
      </c>
      <c r="U28" s="23">
        <v>1</v>
      </c>
      <c r="V28" s="23">
        <v>2</v>
      </c>
      <c r="W28" s="23">
        <v>0</v>
      </c>
      <c r="X28" s="23">
        <v>3</v>
      </c>
      <c r="Y28" s="23">
        <v>2</v>
      </c>
      <c r="Z28" s="23">
        <v>0</v>
      </c>
      <c r="AA28" s="23">
        <v>0</v>
      </c>
      <c r="AB28" s="23">
        <v>141</v>
      </c>
      <c r="AC28" s="21">
        <f t="shared" si="1"/>
        <v>155</v>
      </c>
      <c r="AD28" s="101"/>
      <c r="AE28" s="24">
        <f>AD27-AE27</f>
        <v>120</v>
      </c>
    </row>
    <row r="29" spans="1:32" ht="43.5" customHeight="1" x14ac:dyDescent="0.25">
      <c r="A29" s="146"/>
      <c r="B29" s="79" t="s">
        <v>22</v>
      </c>
      <c r="C29" s="23">
        <v>2</v>
      </c>
      <c r="D29" s="23">
        <v>10</v>
      </c>
      <c r="E29" s="23">
        <v>1</v>
      </c>
      <c r="F29" s="23">
        <v>0</v>
      </c>
      <c r="G29" s="23">
        <v>0</v>
      </c>
      <c r="H29" s="23">
        <v>0</v>
      </c>
      <c r="I29" s="23">
        <v>3</v>
      </c>
      <c r="J29" s="23">
        <v>0</v>
      </c>
      <c r="K29" s="23">
        <v>0</v>
      </c>
      <c r="L29" s="23">
        <v>9</v>
      </c>
      <c r="M29" s="21">
        <f t="shared" si="0"/>
        <v>25</v>
      </c>
      <c r="N29" s="101"/>
      <c r="O29" s="24"/>
      <c r="Q29" s="134"/>
      <c r="R29" s="51" t="s">
        <v>22</v>
      </c>
      <c r="S29" s="55">
        <v>2</v>
      </c>
      <c r="T29" s="23">
        <v>5</v>
      </c>
      <c r="U29" s="23">
        <v>13</v>
      </c>
      <c r="V29" s="23">
        <v>0</v>
      </c>
      <c r="W29" s="23">
        <v>0</v>
      </c>
      <c r="X29" s="23"/>
      <c r="Y29" s="23">
        <v>4</v>
      </c>
      <c r="Z29" s="23">
        <v>0</v>
      </c>
      <c r="AA29" s="23">
        <v>0</v>
      </c>
      <c r="AB29" s="23">
        <v>10</v>
      </c>
      <c r="AC29" s="21">
        <f t="shared" si="1"/>
        <v>34</v>
      </c>
      <c r="AD29" s="101"/>
      <c r="AE29" s="24"/>
    </row>
    <row r="30" spans="1:32" x14ac:dyDescent="0.25">
      <c r="A30" s="146"/>
      <c r="B30" s="79" t="s">
        <v>23</v>
      </c>
      <c r="C30" s="23">
        <v>6</v>
      </c>
      <c r="D30" s="23">
        <v>0</v>
      </c>
      <c r="E30" s="23">
        <v>3</v>
      </c>
      <c r="F30" s="23">
        <v>7</v>
      </c>
      <c r="G30" s="23">
        <v>0</v>
      </c>
      <c r="H30" s="23">
        <v>0</v>
      </c>
      <c r="I30" s="23">
        <v>1</v>
      </c>
      <c r="J30" s="23">
        <v>0</v>
      </c>
      <c r="K30" s="23">
        <v>0</v>
      </c>
      <c r="L30" s="23">
        <v>75</v>
      </c>
      <c r="M30" s="21">
        <f t="shared" si="0"/>
        <v>92</v>
      </c>
      <c r="N30" s="101"/>
      <c r="O30" s="24"/>
      <c r="Q30" s="134"/>
      <c r="R30" s="51" t="s">
        <v>23</v>
      </c>
      <c r="S30" s="55">
        <v>5</v>
      </c>
      <c r="T30" s="23">
        <v>0</v>
      </c>
      <c r="U30" s="23">
        <v>5</v>
      </c>
      <c r="V30" s="23">
        <v>3</v>
      </c>
      <c r="W30" s="23">
        <v>0</v>
      </c>
      <c r="X30" s="23">
        <v>0</v>
      </c>
      <c r="Y30" s="23">
        <v>1</v>
      </c>
      <c r="Z30" s="23">
        <v>0</v>
      </c>
      <c r="AA30" s="23">
        <v>0</v>
      </c>
      <c r="AB30" s="23">
        <v>84</v>
      </c>
      <c r="AC30" s="21">
        <f t="shared" si="1"/>
        <v>98</v>
      </c>
      <c r="AD30" s="101"/>
      <c r="AE30" s="24"/>
    </row>
    <row r="31" spans="1:32" ht="30" x14ac:dyDescent="0.25">
      <c r="A31" s="146"/>
      <c r="B31" s="79" t="s">
        <v>24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1">
        <f t="shared" si="0"/>
        <v>0</v>
      </c>
      <c r="N31" s="101"/>
      <c r="O31" s="24"/>
      <c r="Q31" s="134"/>
      <c r="R31" s="51" t="s">
        <v>24</v>
      </c>
      <c r="S31" s="55"/>
      <c r="T31" s="23"/>
      <c r="U31" s="23"/>
      <c r="V31" s="23"/>
      <c r="W31" s="23"/>
      <c r="X31" s="23"/>
      <c r="Y31" s="23"/>
      <c r="Z31" s="23"/>
      <c r="AA31" s="23"/>
      <c r="AB31" s="23"/>
      <c r="AC31" s="21">
        <f t="shared" si="1"/>
        <v>0</v>
      </c>
      <c r="AD31" s="101"/>
      <c r="AE31" s="24"/>
    </row>
    <row r="32" spans="1:32" x14ac:dyDescent="0.25">
      <c r="A32" s="146"/>
      <c r="B32" s="79" t="s">
        <v>25</v>
      </c>
      <c r="C32" s="23">
        <v>9</v>
      </c>
      <c r="D32" s="23">
        <v>0</v>
      </c>
      <c r="E32" s="23">
        <v>0</v>
      </c>
      <c r="F32" s="23">
        <v>8</v>
      </c>
      <c r="G32" s="23">
        <v>0</v>
      </c>
      <c r="H32" s="23">
        <v>0</v>
      </c>
      <c r="I32" s="23">
        <v>2</v>
      </c>
      <c r="J32" s="23">
        <v>0</v>
      </c>
      <c r="K32" s="23">
        <v>0</v>
      </c>
      <c r="L32" s="23">
        <v>210</v>
      </c>
      <c r="M32" s="21">
        <f t="shared" si="0"/>
        <v>229</v>
      </c>
      <c r="N32" s="101"/>
      <c r="O32" s="24"/>
      <c r="Q32" s="134"/>
      <c r="R32" s="51" t="s">
        <v>25</v>
      </c>
      <c r="S32" s="55">
        <v>6</v>
      </c>
      <c r="T32" s="23">
        <v>0</v>
      </c>
      <c r="U32" s="23">
        <v>1</v>
      </c>
      <c r="V32" s="23">
        <v>2</v>
      </c>
      <c r="W32" s="23">
        <v>0</v>
      </c>
      <c r="X32" s="23">
        <v>2</v>
      </c>
      <c r="Y32" s="23">
        <v>1</v>
      </c>
      <c r="Z32" s="23">
        <v>0</v>
      </c>
      <c r="AA32" s="23">
        <v>0</v>
      </c>
      <c r="AB32" s="23">
        <v>214</v>
      </c>
      <c r="AC32" s="21">
        <f t="shared" si="1"/>
        <v>226</v>
      </c>
      <c r="AD32" s="101"/>
      <c r="AE32" s="24"/>
    </row>
    <row r="33" spans="1:31" ht="30" x14ac:dyDescent="0.25">
      <c r="A33" s="146"/>
      <c r="B33" s="35" t="s">
        <v>39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1">
        <f t="shared" si="0"/>
        <v>0</v>
      </c>
      <c r="N33" s="101"/>
      <c r="O33" s="24"/>
      <c r="Q33" s="134"/>
      <c r="R33" s="50" t="s">
        <v>39</v>
      </c>
      <c r="S33" s="55"/>
      <c r="T33" s="23"/>
      <c r="U33" s="23"/>
      <c r="V33" s="23"/>
      <c r="W33" s="23"/>
      <c r="X33" s="23"/>
      <c r="Y33" s="23"/>
      <c r="Z33" s="23"/>
      <c r="AA33" s="23"/>
      <c r="AB33" s="23"/>
      <c r="AC33" s="21">
        <f t="shared" si="1"/>
        <v>0</v>
      </c>
      <c r="AD33" s="101"/>
      <c r="AE33" s="24"/>
    </row>
    <row r="34" spans="1:31" ht="30" x14ac:dyDescent="0.25">
      <c r="A34" s="146"/>
      <c r="B34" s="35" t="s">
        <v>40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1"/>
      <c r="N34" s="101"/>
      <c r="O34" s="24"/>
      <c r="Q34" s="134"/>
      <c r="R34" s="50" t="s">
        <v>40</v>
      </c>
      <c r="S34" s="55"/>
      <c r="T34" s="23"/>
      <c r="U34" s="23"/>
      <c r="V34" s="23"/>
      <c r="W34" s="23"/>
      <c r="X34" s="23"/>
      <c r="Y34" s="23"/>
      <c r="Z34" s="23"/>
      <c r="AA34" s="23"/>
      <c r="AB34" s="23"/>
      <c r="AC34" s="21">
        <f t="shared" si="1"/>
        <v>0</v>
      </c>
      <c r="AD34" s="101"/>
      <c r="AE34" s="24"/>
    </row>
    <row r="35" spans="1:31" x14ac:dyDescent="0.25">
      <c r="A35" s="146"/>
      <c r="B35" s="35" t="s">
        <v>41</v>
      </c>
      <c r="C35" s="23">
        <v>13</v>
      </c>
      <c r="D35" s="23">
        <v>0</v>
      </c>
      <c r="E35" s="23">
        <v>9</v>
      </c>
      <c r="F35" s="23">
        <v>37</v>
      </c>
      <c r="G35" s="23">
        <v>0</v>
      </c>
      <c r="H35" s="23">
        <v>2</v>
      </c>
      <c r="I35" s="23">
        <v>2</v>
      </c>
      <c r="J35" s="23"/>
      <c r="K35" s="23">
        <v>1</v>
      </c>
      <c r="L35" s="23">
        <v>85</v>
      </c>
      <c r="M35" s="21">
        <f t="shared" si="0"/>
        <v>149</v>
      </c>
      <c r="N35" s="101"/>
      <c r="O35" s="24"/>
      <c r="Q35" s="134"/>
      <c r="R35" s="50" t="s">
        <v>41</v>
      </c>
      <c r="S35" s="55">
        <v>10</v>
      </c>
      <c r="T35" s="23">
        <v>0</v>
      </c>
      <c r="U35" s="23">
        <v>10</v>
      </c>
      <c r="V35" s="23">
        <v>0</v>
      </c>
      <c r="W35" s="23">
        <v>0</v>
      </c>
      <c r="X35" s="23">
        <v>2</v>
      </c>
      <c r="Y35" s="23">
        <v>5</v>
      </c>
      <c r="Z35" s="23">
        <v>0</v>
      </c>
      <c r="AA35" s="23">
        <v>0</v>
      </c>
      <c r="AB35" s="23">
        <v>99</v>
      </c>
      <c r="AC35" s="21">
        <f t="shared" si="1"/>
        <v>126</v>
      </c>
      <c r="AD35" s="101"/>
      <c r="AE35" s="24"/>
    </row>
    <row r="36" spans="1:31" ht="30" x14ac:dyDescent="0.25">
      <c r="A36" s="146"/>
      <c r="B36" s="35" t="s">
        <v>42</v>
      </c>
      <c r="C36" s="23">
        <v>13</v>
      </c>
      <c r="D36" s="23">
        <v>0</v>
      </c>
      <c r="E36" s="23">
        <v>2</v>
      </c>
      <c r="F36" s="23">
        <v>0</v>
      </c>
      <c r="G36" s="23">
        <v>0</v>
      </c>
      <c r="H36" s="23">
        <v>2</v>
      </c>
      <c r="I36" s="23">
        <v>1</v>
      </c>
      <c r="J36" s="23">
        <v>0</v>
      </c>
      <c r="K36" s="23">
        <v>0</v>
      </c>
      <c r="L36" s="23">
        <v>99</v>
      </c>
      <c r="M36" s="21">
        <f t="shared" si="0"/>
        <v>117</v>
      </c>
      <c r="N36" s="101"/>
      <c r="O36" s="24"/>
      <c r="Q36" s="134"/>
      <c r="R36" s="50" t="s">
        <v>42</v>
      </c>
      <c r="S36" s="55">
        <v>1</v>
      </c>
      <c r="T36" s="23">
        <v>0</v>
      </c>
      <c r="U36" s="23">
        <v>0</v>
      </c>
      <c r="V36" s="23">
        <v>1</v>
      </c>
      <c r="W36" s="23">
        <v>0</v>
      </c>
      <c r="X36" s="23">
        <v>2</v>
      </c>
      <c r="Y36" s="23">
        <v>0</v>
      </c>
      <c r="Z36" s="23">
        <v>0</v>
      </c>
      <c r="AA36" s="23">
        <v>0</v>
      </c>
      <c r="AB36" s="23">
        <v>115</v>
      </c>
      <c r="AC36" s="21">
        <f t="shared" si="1"/>
        <v>119</v>
      </c>
      <c r="AD36" s="101"/>
      <c r="AE36" s="24"/>
    </row>
    <row r="37" spans="1:31" ht="27" customHeight="1" x14ac:dyDescent="0.25">
      <c r="A37" s="146"/>
      <c r="B37" s="35" t="s">
        <v>43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1">
        <f t="shared" si="0"/>
        <v>0</v>
      </c>
      <c r="N37" s="101"/>
      <c r="O37" s="24"/>
      <c r="Q37" s="134"/>
      <c r="R37" s="50" t="s">
        <v>43</v>
      </c>
      <c r="S37" s="55"/>
      <c r="T37" s="23"/>
      <c r="U37" s="23"/>
      <c r="V37" s="23"/>
      <c r="W37" s="23"/>
      <c r="X37" s="23"/>
      <c r="Y37" s="23"/>
      <c r="Z37" s="23"/>
      <c r="AA37" s="23"/>
      <c r="AB37" s="23"/>
      <c r="AC37" s="21">
        <f t="shared" si="1"/>
        <v>0</v>
      </c>
      <c r="AD37" s="101"/>
      <c r="AE37" s="24"/>
    </row>
    <row r="38" spans="1:31" ht="35.25" customHeight="1" x14ac:dyDescent="0.25">
      <c r="A38" s="146"/>
      <c r="B38" s="35" t="s">
        <v>91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101"/>
      <c r="O38" s="24"/>
      <c r="Q38" s="134"/>
      <c r="R38" s="50"/>
      <c r="S38" s="55"/>
      <c r="T38" s="23"/>
      <c r="U38" s="23"/>
      <c r="V38" s="23"/>
      <c r="W38" s="23"/>
      <c r="X38" s="23"/>
      <c r="Y38" s="23"/>
      <c r="Z38" s="23"/>
      <c r="AA38" s="23"/>
      <c r="AB38" s="23"/>
      <c r="AC38" s="21"/>
      <c r="AD38" s="101"/>
      <c r="AE38" s="24"/>
    </row>
    <row r="39" spans="1:31" ht="45" customHeight="1" x14ac:dyDescent="0.25">
      <c r="A39" s="146"/>
      <c r="B39" s="35" t="s">
        <v>90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101"/>
      <c r="O39" s="24"/>
      <c r="Q39" s="134"/>
      <c r="R39" s="50"/>
      <c r="S39" s="55"/>
      <c r="T39" s="23"/>
      <c r="U39" s="23"/>
      <c r="V39" s="23"/>
      <c r="W39" s="23"/>
      <c r="X39" s="23"/>
      <c r="Y39" s="23"/>
      <c r="Z39" s="23"/>
      <c r="AA39" s="23"/>
      <c r="AB39" s="23"/>
      <c r="AC39" s="21"/>
      <c r="AD39" s="101"/>
      <c r="AE39" s="24"/>
    </row>
    <row r="40" spans="1:31" ht="45" x14ac:dyDescent="0.25">
      <c r="A40" s="146"/>
      <c r="B40" s="35" t="s">
        <v>89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101"/>
      <c r="O40" s="24"/>
      <c r="Q40" s="134"/>
      <c r="R40" s="50"/>
      <c r="S40" s="55"/>
      <c r="T40" s="23"/>
      <c r="U40" s="23"/>
      <c r="V40" s="23"/>
      <c r="W40" s="23"/>
      <c r="X40" s="23"/>
      <c r="Y40" s="23"/>
      <c r="Z40" s="23"/>
      <c r="AA40" s="23"/>
      <c r="AB40" s="23"/>
      <c r="AC40" s="21"/>
      <c r="AD40" s="101"/>
      <c r="AE40" s="24"/>
    </row>
    <row r="41" spans="1:31" x14ac:dyDescent="0.25">
      <c r="A41" s="146"/>
      <c r="B41" s="35" t="s">
        <v>44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>
        <f t="shared" si="0"/>
        <v>0</v>
      </c>
      <c r="N41" s="101"/>
      <c r="O41" s="24"/>
      <c r="Q41" s="134"/>
      <c r="R41" s="50" t="s">
        <v>44</v>
      </c>
      <c r="S41" s="55"/>
      <c r="T41" s="23"/>
      <c r="U41" s="23"/>
      <c r="V41" s="23"/>
      <c r="W41" s="23"/>
      <c r="X41" s="23"/>
      <c r="Y41" s="23"/>
      <c r="Z41" s="23"/>
      <c r="AA41" s="23"/>
      <c r="AB41" s="23"/>
      <c r="AC41" s="21">
        <f t="shared" si="1"/>
        <v>0</v>
      </c>
      <c r="AD41" s="101"/>
      <c r="AE41" s="24"/>
    </row>
    <row r="42" spans="1:31" ht="33" customHeight="1" x14ac:dyDescent="0.25">
      <c r="A42" s="146"/>
      <c r="B42" s="79" t="s">
        <v>26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9</v>
      </c>
      <c r="K42" s="23">
        <v>0</v>
      </c>
      <c r="L42" s="23">
        <v>42</v>
      </c>
      <c r="M42" s="21">
        <f t="shared" si="0"/>
        <v>51</v>
      </c>
      <c r="N42" s="101"/>
      <c r="O42" s="24"/>
      <c r="Q42" s="134"/>
      <c r="R42" s="51" t="s">
        <v>26</v>
      </c>
      <c r="S42" s="55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9</v>
      </c>
      <c r="AA42" s="23">
        <v>0</v>
      </c>
      <c r="AB42" s="23">
        <v>47</v>
      </c>
      <c r="AC42" s="21">
        <f t="shared" si="1"/>
        <v>56</v>
      </c>
      <c r="AD42" s="101"/>
      <c r="AE42" s="24"/>
    </row>
    <row r="43" spans="1:31" ht="41.25" customHeight="1" x14ac:dyDescent="0.25">
      <c r="A43" s="146"/>
      <c r="B43" s="79" t="s">
        <v>27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14</v>
      </c>
      <c r="K43" s="23">
        <v>0</v>
      </c>
      <c r="L43" s="23">
        <v>42</v>
      </c>
      <c r="M43" s="21">
        <f t="shared" si="0"/>
        <v>56</v>
      </c>
      <c r="N43" s="101"/>
      <c r="O43" s="24"/>
      <c r="Q43" s="134"/>
      <c r="R43" s="51" t="s">
        <v>27</v>
      </c>
      <c r="S43" s="55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16</v>
      </c>
      <c r="AA43" s="23">
        <v>0</v>
      </c>
      <c r="AB43" s="23">
        <v>44</v>
      </c>
      <c r="AC43" s="21">
        <f t="shared" si="1"/>
        <v>60</v>
      </c>
      <c r="AD43" s="101"/>
      <c r="AE43" s="24"/>
    </row>
    <row r="44" spans="1:31" ht="30.75" thickBot="1" x14ac:dyDescent="0.3">
      <c r="A44" s="147"/>
      <c r="B44" s="82" t="s">
        <v>28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9">
        <f t="shared" si="0"/>
        <v>0</v>
      </c>
      <c r="N44" s="102"/>
      <c r="O44" s="28"/>
      <c r="Q44" s="136"/>
      <c r="R44" s="83" t="s">
        <v>28</v>
      </c>
      <c r="S44" s="84"/>
      <c r="T44" s="26"/>
      <c r="U44" s="26"/>
      <c r="V44" s="26"/>
      <c r="W44" s="26"/>
      <c r="X44" s="26"/>
      <c r="Y44" s="26"/>
      <c r="Z44" s="26"/>
      <c r="AA44" s="26"/>
      <c r="AB44" s="26"/>
      <c r="AC44" s="29">
        <f t="shared" si="1"/>
        <v>0</v>
      </c>
      <c r="AD44" s="102"/>
      <c r="AE44" s="28"/>
    </row>
    <row r="45" spans="1:31" ht="30" customHeight="1" x14ac:dyDescent="0.25">
      <c r="A45" s="145" t="s">
        <v>6</v>
      </c>
      <c r="B45" s="85" t="s">
        <v>29</v>
      </c>
      <c r="C45" s="20">
        <v>10</v>
      </c>
      <c r="D45" s="20">
        <v>0</v>
      </c>
      <c r="E45" s="20">
        <v>6</v>
      </c>
      <c r="F45" s="20">
        <v>30</v>
      </c>
      <c r="G45" s="20">
        <v>0</v>
      </c>
      <c r="H45" s="20">
        <v>1</v>
      </c>
      <c r="I45" s="20">
        <v>3</v>
      </c>
      <c r="J45" s="20">
        <v>0</v>
      </c>
      <c r="K45" s="20">
        <v>0</v>
      </c>
      <c r="L45" s="20">
        <v>219</v>
      </c>
      <c r="M45" s="30">
        <f t="shared" si="0"/>
        <v>269</v>
      </c>
      <c r="N45" s="101">
        <f>M45+M46+M47+M48</f>
        <v>298</v>
      </c>
      <c r="O45" s="22">
        <f>L45+L46+L47</f>
        <v>242</v>
      </c>
      <c r="Q45" s="133" t="s">
        <v>6</v>
      </c>
      <c r="R45" s="54" t="s">
        <v>29</v>
      </c>
      <c r="S45" s="62">
        <v>7</v>
      </c>
      <c r="T45" s="20">
        <v>0</v>
      </c>
      <c r="U45" s="20">
        <v>7</v>
      </c>
      <c r="V45" s="20">
        <v>62</v>
      </c>
      <c r="W45" s="20">
        <v>0</v>
      </c>
      <c r="X45" s="20">
        <v>0</v>
      </c>
      <c r="Y45" s="20">
        <v>6</v>
      </c>
      <c r="Z45" s="20">
        <v>0</v>
      </c>
      <c r="AA45" s="20">
        <v>0</v>
      </c>
      <c r="AB45" s="20">
        <v>242</v>
      </c>
      <c r="AC45" s="30">
        <f t="shared" si="1"/>
        <v>324</v>
      </c>
      <c r="AD45" s="101">
        <f>AC45+AC46+AC47+AC48</f>
        <v>332</v>
      </c>
      <c r="AE45" s="22">
        <f>AB45+AB46</f>
        <v>250</v>
      </c>
    </row>
    <row r="46" spans="1:31" ht="30" x14ac:dyDescent="0.25">
      <c r="A46" s="146"/>
      <c r="B46" s="79" t="s">
        <v>30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3</v>
      </c>
      <c r="K46" s="23">
        <v>0</v>
      </c>
      <c r="L46" s="23">
        <v>16</v>
      </c>
      <c r="M46" s="21">
        <f t="shared" si="0"/>
        <v>19</v>
      </c>
      <c r="N46" s="101"/>
      <c r="O46" s="24">
        <f>N45-O45</f>
        <v>56</v>
      </c>
      <c r="Q46" s="134"/>
      <c r="R46" s="51" t="s">
        <v>30</v>
      </c>
      <c r="S46" s="55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8</v>
      </c>
      <c r="AC46" s="21">
        <f t="shared" si="1"/>
        <v>8</v>
      </c>
      <c r="AD46" s="101"/>
      <c r="AE46" s="24">
        <f>AD45-AE45</f>
        <v>82</v>
      </c>
    </row>
    <row r="47" spans="1:31" x14ac:dyDescent="0.25">
      <c r="A47" s="146"/>
      <c r="B47" s="79" t="s">
        <v>31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3</v>
      </c>
      <c r="K47" s="23">
        <v>0</v>
      </c>
      <c r="L47" s="23">
        <v>7</v>
      </c>
      <c r="M47" s="21">
        <f t="shared" si="0"/>
        <v>10</v>
      </c>
      <c r="N47" s="101"/>
      <c r="O47" s="24"/>
      <c r="Q47" s="134"/>
      <c r="R47" s="51" t="s">
        <v>31</v>
      </c>
      <c r="S47" s="55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/>
      <c r="AA47" s="23"/>
      <c r="AB47" s="23"/>
      <c r="AC47" s="21">
        <f t="shared" si="1"/>
        <v>0</v>
      </c>
      <c r="AD47" s="101"/>
      <c r="AE47" s="24"/>
    </row>
    <row r="48" spans="1:31" ht="45.75" thickBot="1" x14ac:dyDescent="0.3">
      <c r="A48" s="148"/>
      <c r="B48" s="91" t="s">
        <v>32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27">
        <f t="shared" si="0"/>
        <v>0</v>
      </c>
      <c r="N48" s="101"/>
      <c r="O48" s="33"/>
      <c r="Q48" s="137"/>
      <c r="R48" s="92" t="s">
        <v>32</v>
      </c>
      <c r="S48" s="93"/>
      <c r="T48" s="32"/>
      <c r="U48" s="32"/>
      <c r="V48" s="32"/>
      <c r="W48" s="32"/>
      <c r="X48" s="32"/>
      <c r="Y48" s="32"/>
      <c r="Z48" s="32"/>
      <c r="AA48" s="32"/>
      <c r="AB48" s="32"/>
      <c r="AC48" s="27">
        <f t="shared" si="1"/>
        <v>0</v>
      </c>
      <c r="AD48" s="101"/>
      <c r="AE48" s="33"/>
    </row>
    <row r="49" spans="1:31" ht="15" customHeight="1" x14ac:dyDescent="0.25">
      <c r="A49" s="141" t="s">
        <v>35</v>
      </c>
      <c r="B49" s="81" t="s">
        <v>33</v>
      </c>
      <c r="C49" s="16">
        <v>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2</v>
      </c>
      <c r="J49" s="16">
        <v>0</v>
      </c>
      <c r="K49" s="16">
        <v>0</v>
      </c>
      <c r="L49" s="16">
        <v>5</v>
      </c>
      <c r="M49" s="17">
        <f t="shared" si="0"/>
        <v>8</v>
      </c>
      <c r="N49" s="100">
        <f>M49+M50+M51+M52</f>
        <v>584</v>
      </c>
      <c r="O49" s="18">
        <f>M49+M50</f>
        <v>584</v>
      </c>
      <c r="Q49" s="103" t="s">
        <v>35</v>
      </c>
      <c r="R49" s="52" t="s">
        <v>33</v>
      </c>
      <c r="S49" s="53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3</v>
      </c>
      <c r="Z49" s="16">
        <v>0</v>
      </c>
      <c r="AA49" s="16">
        <v>0</v>
      </c>
      <c r="AB49" s="16">
        <v>0</v>
      </c>
      <c r="AC49" s="17">
        <f t="shared" si="1"/>
        <v>3</v>
      </c>
      <c r="AD49" s="100">
        <f>AC49+AC50+AC51+AC52</f>
        <v>536</v>
      </c>
      <c r="AE49" s="18">
        <f>AB49+AB50</f>
        <v>483</v>
      </c>
    </row>
    <row r="50" spans="1:31" x14ac:dyDescent="0.25">
      <c r="A50" s="142"/>
      <c r="B50" s="79" t="s">
        <v>34</v>
      </c>
      <c r="C50" s="23">
        <v>9</v>
      </c>
      <c r="D50" s="23">
        <v>2</v>
      </c>
      <c r="E50" s="23">
        <v>9</v>
      </c>
      <c r="F50" s="23">
        <v>12</v>
      </c>
      <c r="G50" s="23">
        <v>0</v>
      </c>
      <c r="H50" s="23">
        <v>4</v>
      </c>
      <c r="I50" s="23">
        <v>19</v>
      </c>
      <c r="J50" s="23"/>
      <c r="K50" s="23">
        <v>1</v>
      </c>
      <c r="L50" s="23">
        <v>520</v>
      </c>
      <c r="M50" s="21">
        <f t="shared" si="0"/>
        <v>576</v>
      </c>
      <c r="N50" s="101"/>
      <c r="O50" s="24">
        <f>N49-O49</f>
        <v>0</v>
      </c>
      <c r="Q50" s="98"/>
      <c r="R50" s="51" t="s">
        <v>34</v>
      </c>
      <c r="S50" s="55">
        <v>9</v>
      </c>
      <c r="T50" s="23">
        <v>1</v>
      </c>
      <c r="U50" s="23">
        <v>13</v>
      </c>
      <c r="V50" s="23">
        <v>8</v>
      </c>
      <c r="W50" s="23">
        <v>0</v>
      </c>
      <c r="X50" s="23">
        <v>3</v>
      </c>
      <c r="Y50" s="23">
        <v>16</v>
      </c>
      <c r="Z50" s="23">
        <v>0</v>
      </c>
      <c r="AA50" s="23">
        <v>0</v>
      </c>
      <c r="AB50" s="23">
        <v>483</v>
      </c>
      <c r="AC50" s="21">
        <f t="shared" si="1"/>
        <v>533</v>
      </c>
      <c r="AD50" s="101"/>
      <c r="AE50" s="24">
        <f>AD49-AE49</f>
        <v>53</v>
      </c>
    </row>
    <row r="51" spans="1:31" ht="30" x14ac:dyDescent="0.25">
      <c r="A51" s="142"/>
      <c r="B51" s="35" t="s">
        <v>49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1">
        <f t="shared" si="0"/>
        <v>0</v>
      </c>
      <c r="N51" s="101"/>
      <c r="O51" s="24"/>
      <c r="Q51" s="98"/>
      <c r="R51" s="50" t="s">
        <v>49</v>
      </c>
      <c r="S51" s="55"/>
      <c r="T51" s="23"/>
      <c r="U51" s="23"/>
      <c r="V51" s="23"/>
      <c r="W51" s="23"/>
      <c r="X51" s="23"/>
      <c r="Y51" s="23"/>
      <c r="Z51" s="23"/>
      <c r="AA51" s="23"/>
      <c r="AB51" s="23"/>
      <c r="AC51" s="21">
        <f t="shared" si="1"/>
        <v>0</v>
      </c>
      <c r="AD51" s="101"/>
      <c r="AE51" s="24"/>
    </row>
    <row r="52" spans="1:31" ht="30.75" thickBot="1" x14ac:dyDescent="0.3">
      <c r="A52" s="143"/>
      <c r="B52" s="94" t="s">
        <v>50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9">
        <f>SUM(C52:L52)</f>
        <v>0</v>
      </c>
      <c r="N52" s="102"/>
      <c r="O52" s="28"/>
      <c r="Q52" s="99"/>
      <c r="R52" s="95" t="s">
        <v>50</v>
      </c>
      <c r="S52" s="84"/>
      <c r="T52" s="26"/>
      <c r="U52" s="26"/>
      <c r="V52" s="26"/>
      <c r="W52" s="26"/>
      <c r="X52" s="26"/>
      <c r="Y52" s="26"/>
      <c r="Z52" s="26"/>
      <c r="AA52" s="26"/>
      <c r="AB52" s="26"/>
      <c r="AC52" s="29">
        <f>SUM(S52:AB52)</f>
        <v>0</v>
      </c>
      <c r="AD52" s="102"/>
      <c r="AE52" s="28"/>
    </row>
    <row r="53" spans="1:31" s="70" customFormat="1" ht="15.75" thickBot="1" x14ac:dyDescent="0.3">
      <c r="A53" s="68" t="s">
        <v>70</v>
      </c>
      <c r="B53" s="68"/>
      <c r="C53" s="68">
        <f t="shared" ref="C53:N53" si="2">SUM(C5:C52)</f>
        <v>156</v>
      </c>
      <c r="D53" s="68">
        <f t="shared" si="2"/>
        <v>20</v>
      </c>
      <c r="E53" s="68">
        <f t="shared" si="2"/>
        <v>76</v>
      </c>
      <c r="F53" s="68">
        <f t="shared" si="2"/>
        <v>287</v>
      </c>
      <c r="G53" s="68">
        <f t="shared" si="2"/>
        <v>0</v>
      </c>
      <c r="H53" s="68">
        <f t="shared" si="2"/>
        <v>20</v>
      </c>
      <c r="I53" s="68">
        <f t="shared" si="2"/>
        <v>54</v>
      </c>
      <c r="J53" s="68">
        <f t="shared" si="2"/>
        <v>51</v>
      </c>
      <c r="K53" s="68">
        <f t="shared" si="2"/>
        <v>4</v>
      </c>
      <c r="L53" s="68">
        <f t="shared" si="2"/>
        <v>2988</v>
      </c>
      <c r="M53" s="68">
        <f t="shared" si="2"/>
        <v>3656</v>
      </c>
      <c r="N53" s="69">
        <f t="shared" si="2"/>
        <v>3656</v>
      </c>
      <c r="O53" s="68">
        <v>7303</v>
      </c>
      <c r="Q53" s="68" t="s">
        <v>70</v>
      </c>
      <c r="R53" s="68"/>
      <c r="S53" s="68">
        <f>SUM(S5:S52)</f>
        <v>98</v>
      </c>
      <c r="T53" s="68">
        <f>SUM(T6:T52)</f>
        <v>7</v>
      </c>
      <c r="U53" s="68">
        <f t="shared" ref="U53:AD53" si="3">SUM(U5:U52)</f>
        <v>80</v>
      </c>
      <c r="V53" s="68">
        <f t="shared" si="3"/>
        <v>286</v>
      </c>
      <c r="W53" s="68">
        <f t="shared" si="3"/>
        <v>0</v>
      </c>
      <c r="X53" s="68">
        <f t="shared" si="3"/>
        <v>21</v>
      </c>
      <c r="Y53" s="68">
        <f t="shared" si="3"/>
        <v>50</v>
      </c>
      <c r="Z53" s="68">
        <f t="shared" si="3"/>
        <v>53</v>
      </c>
      <c r="AA53" s="68">
        <f t="shared" si="3"/>
        <v>0</v>
      </c>
      <c r="AB53" s="68">
        <f t="shared" si="3"/>
        <v>3041</v>
      </c>
      <c r="AC53" s="68">
        <f t="shared" si="3"/>
        <v>3636</v>
      </c>
      <c r="AD53" s="69">
        <f t="shared" si="3"/>
        <v>3636</v>
      </c>
      <c r="AE53" s="68">
        <v>6926</v>
      </c>
    </row>
    <row r="54" spans="1:31" s="70" customFormat="1" x14ac:dyDescent="0.25">
      <c r="A54" s="49"/>
      <c r="B54" s="49"/>
      <c r="C54" s="96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Q54" s="49"/>
      <c r="R54" s="49"/>
      <c r="S54" s="96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</row>
  </sheetData>
  <mergeCells count="40">
    <mergeCell ref="A1:O1"/>
    <mergeCell ref="M2:M4"/>
    <mergeCell ref="O2:O4"/>
    <mergeCell ref="C3:C4"/>
    <mergeCell ref="A49:A52"/>
    <mergeCell ref="A2:A4"/>
    <mergeCell ref="B2:B4"/>
    <mergeCell ref="C2:H2"/>
    <mergeCell ref="A5:A15"/>
    <mergeCell ref="A16:A18"/>
    <mergeCell ref="A27:A44"/>
    <mergeCell ref="A45:A48"/>
    <mergeCell ref="A19:A26"/>
    <mergeCell ref="Q1:AE1"/>
    <mergeCell ref="R2:R4"/>
    <mergeCell ref="S2:X2"/>
    <mergeCell ref="AC2:AC4"/>
    <mergeCell ref="AE2:AE4"/>
    <mergeCell ref="S3:S4"/>
    <mergeCell ref="AD2:AD4"/>
    <mergeCell ref="Q49:Q52"/>
    <mergeCell ref="N2:N4"/>
    <mergeCell ref="N5:N15"/>
    <mergeCell ref="N16:N18"/>
    <mergeCell ref="N19:N26"/>
    <mergeCell ref="N27:N44"/>
    <mergeCell ref="N45:N48"/>
    <mergeCell ref="N49:N52"/>
    <mergeCell ref="Q5:Q15"/>
    <mergeCell ref="Q16:Q18"/>
    <mergeCell ref="Q19:Q26"/>
    <mergeCell ref="Q27:Q44"/>
    <mergeCell ref="Q45:Q48"/>
    <mergeCell ref="Q2:Q4"/>
    <mergeCell ref="AD49:AD52"/>
    <mergeCell ref="AD5:AD15"/>
    <mergeCell ref="AD16:AD18"/>
    <mergeCell ref="AD19:AD26"/>
    <mergeCell ref="AD27:AD44"/>
    <mergeCell ref="AD45:AD48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G56"/>
  <sheetViews>
    <sheetView zoomScale="60" zoomScaleNormal="60" workbookViewId="0">
      <selection activeCell="Q2" sqref="Q2:AE2"/>
    </sheetView>
  </sheetViews>
  <sheetFormatPr baseColWidth="10" defaultColWidth="9.140625" defaultRowHeight="15" x14ac:dyDescent="0.25"/>
  <cols>
    <col min="1" max="1" width="27.7109375" style="45" bestFit="1" customWidth="1"/>
    <col min="2" max="2" width="29.28515625" style="45" customWidth="1"/>
    <col min="3" max="3" width="17.28515625" style="45" customWidth="1"/>
    <col min="4" max="4" width="16.42578125" style="45" customWidth="1"/>
    <col min="5" max="5" width="19.7109375" style="46" customWidth="1"/>
    <col min="6" max="6" width="16.7109375" style="45" customWidth="1"/>
    <col min="7" max="7" width="17.140625" style="45" customWidth="1"/>
    <col min="8" max="8" width="16.85546875" style="45" customWidth="1"/>
    <col min="9" max="9" width="34.85546875" style="45" customWidth="1"/>
    <col min="10" max="10" width="27.140625" style="45" customWidth="1"/>
    <col min="11" max="11" width="38.28515625" style="45" customWidth="1"/>
    <col min="12" max="12" width="17.7109375" style="45" customWidth="1"/>
    <col min="13" max="13" width="21.5703125" style="47" customWidth="1"/>
    <col min="14" max="14" width="17" style="47" customWidth="1"/>
    <col min="15" max="15" width="21.5703125" style="47" bestFit="1" customWidth="1"/>
    <col min="16" max="16" width="22.7109375" style="3" customWidth="1"/>
    <col min="17" max="17" width="27.7109375" style="45" bestFit="1" customWidth="1"/>
    <col min="18" max="18" width="27.140625" style="45" bestFit="1" customWidth="1"/>
    <col min="19" max="19" width="19.28515625" style="45" customWidth="1"/>
    <col min="20" max="20" width="13.28515625" style="45" customWidth="1"/>
    <col min="21" max="21" width="37.5703125" style="45" customWidth="1"/>
    <col min="22" max="22" width="23.5703125" style="45" customWidth="1"/>
    <col min="23" max="23" width="28.5703125" style="45" customWidth="1"/>
    <col min="24" max="24" width="16.85546875" style="45" customWidth="1"/>
    <col min="25" max="25" width="34.85546875" style="45" customWidth="1"/>
    <col min="26" max="26" width="27.140625" style="45" customWidth="1"/>
    <col min="27" max="27" width="38.28515625" style="45" customWidth="1"/>
    <col min="28" max="28" width="17.7109375" style="45" customWidth="1"/>
    <col min="29" max="29" width="21.5703125" style="47" customWidth="1"/>
    <col min="30" max="30" width="17" style="47" customWidth="1"/>
    <col min="31" max="31" width="21.5703125" style="47" bestFit="1" customWidth="1"/>
    <col min="32" max="32" width="11.5703125" style="3" customWidth="1"/>
    <col min="33" max="33" width="10.85546875" style="3" customWidth="1"/>
    <col min="34" max="16384" width="9.140625" style="3"/>
  </cols>
  <sheetData>
    <row r="2" spans="1:31" ht="36.75" customHeight="1" thickBot="1" x14ac:dyDescent="0.3">
      <c r="A2" s="150" t="s">
        <v>85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1"/>
      <c r="M2" s="74"/>
      <c r="N2" s="74"/>
      <c r="O2" s="74"/>
      <c r="Q2" s="150" t="s">
        <v>86</v>
      </c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1"/>
    </row>
    <row r="3" spans="1:31" ht="15" customHeight="1" x14ac:dyDescent="0.25">
      <c r="A3" s="110" t="s">
        <v>0</v>
      </c>
      <c r="B3" s="123" t="s">
        <v>1</v>
      </c>
      <c r="C3" s="124" t="s">
        <v>58</v>
      </c>
      <c r="D3" s="125"/>
      <c r="E3" s="125"/>
      <c r="F3" s="125"/>
      <c r="G3" s="125"/>
      <c r="H3" s="125"/>
      <c r="I3" s="6" t="s">
        <v>55</v>
      </c>
      <c r="J3" s="7" t="s">
        <v>54</v>
      </c>
      <c r="K3" s="6" t="s">
        <v>53</v>
      </c>
      <c r="L3" s="7" t="s">
        <v>56</v>
      </c>
      <c r="M3" s="123" t="s">
        <v>68</v>
      </c>
      <c r="N3" s="113" t="s">
        <v>82</v>
      </c>
      <c r="O3" s="130" t="s">
        <v>97</v>
      </c>
      <c r="Q3" s="110" t="s">
        <v>0</v>
      </c>
      <c r="R3" s="123" t="s">
        <v>1</v>
      </c>
      <c r="S3" s="124" t="s">
        <v>58</v>
      </c>
      <c r="T3" s="125"/>
      <c r="U3" s="125"/>
      <c r="V3" s="125"/>
      <c r="W3" s="125"/>
      <c r="X3" s="125"/>
      <c r="Y3" s="6" t="s">
        <v>55</v>
      </c>
      <c r="Z3" s="7" t="s">
        <v>54</v>
      </c>
      <c r="AA3" s="6" t="s">
        <v>53</v>
      </c>
      <c r="AB3" s="7" t="s">
        <v>56</v>
      </c>
      <c r="AC3" s="123" t="s">
        <v>68</v>
      </c>
      <c r="AD3" s="113" t="s">
        <v>82</v>
      </c>
      <c r="AE3" s="130" t="s">
        <v>97</v>
      </c>
    </row>
    <row r="4" spans="1:31" s="10" customFormat="1" ht="45" x14ac:dyDescent="0.25">
      <c r="A4" s="111"/>
      <c r="B4" s="114"/>
      <c r="C4" s="113" t="s">
        <v>60</v>
      </c>
      <c r="D4" s="8" t="s">
        <v>74</v>
      </c>
      <c r="E4" s="8" t="s">
        <v>72</v>
      </c>
      <c r="F4" s="4" t="s">
        <v>51</v>
      </c>
      <c r="G4" s="4" t="s">
        <v>52</v>
      </c>
      <c r="H4" s="4" t="s">
        <v>69</v>
      </c>
      <c r="I4" s="4" t="s">
        <v>63</v>
      </c>
      <c r="J4" s="9" t="s">
        <v>65</v>
      </c>
      <c r="K4" s="4" t="s">
        <v>66</v>
      </c>
      <c r="L4" s="9" t="s">
        <v>57</v>
      </c>
      <c r="M4" s="114"/>
      <c r="N4" s="114"/>
      <c r="O4" s="131"/>
      <c r="Q4" s="111"/>
      <c r="R4" s="114"/>
      <c r="S4" s="113" t="s">
        <v>60</v>
      </c>
      <c r="T4" s="8" t="s">
        <v>74</v>
      </c>
      <c r="U4" s="8" t="s">
        <v>72</v>
      </c>
      <c r="V4" s="4" t="s">
        <v>51</v>
      </c>
      <c r="W4" s="4" t="s">
        <v>52</v>
      </c>
      <c r="X4" s="4" t="s">
        <v>69</v>
      </c>
      <c r="Y4" s="4" t="s">
        <v>63</v>
      </c>
      <c r="Z4" s="9" t="s">
        <v>65</v>
      </c>
      <c r="AA4" s="4" t="s">
        <v>66</v>
      </c>
      <c r="AB4" s="9" t="s">
        <v>57</v>
      </c>
      <c r="AC4" s="114"/>
      <c r="AD4" s="114"/>
      <c r="AE4" s="131"/>
    </row>
    <row r="5" spans="1:31" s="10" customFormat="1" ht="33" customHeight="1" thickBot="1" x14ac:dyDescent="0.3">
      <c r="A5" s="112"/>
      <c r="B5" s="115"/>
      <c r="C5" s="115"/>
      <c r="D5" s="11" t="s">
        <v>75</v>
      </c>
      <c r="E5" s="12" t="s">
        <v>73</v>
      </c>
      <c r="F5" s="13" t="s">
        <v>59</v>
      </c>
      <c r="G5" s="13" t="s">
        <v>61</v>
      </c>
      <c r="H5" s="13" t="s">
        <v>62</v>
      </c>
      <c r="I5" s="13" t="s">
        <v>64</v>
      </c>
      <c r="J5" s="14">
        <v>0.2</v>
      </c>
      <c r="K5" s="13" t="s">
        <v>67</v>
      </c>
      <c r="L5" s="14">
        <v>0.1</v>
      </c>
      <c r="M5" s="115"/>
      <c r="N5" s="115"/>
      <c r="O5" s="132"/>
      <c r="Q5" s="112"/>
      <c r="R5" s="115"/>
      <c r="S5" s="115"/>
      <c r="T5" s="11" t="s">
        <v>75</v>
      </c>
      <c r="U5" s="12" t="s">
        <v>73</v>
      </c>
      <c r="V5" s="13" t="s">
        <v>59</v>
      </c>
      <c r="W5" s="13" t="s">
        <v>61</v>
      </c>
      <c r="X5" s="13" t="s">
        <v>62</v>
      </c>
      <c r="Y5" s="13" t="s">
        <v>64</v>
      </c>
      <c r="Z5" s="14">
        <v>0.2</v>
      </c>
      <c r="AA5" s="13" t="s">
        <v>67</v>
      </c>
      <c r="AB5" s="14">
        <v>0.1</v>
      </c>
      <c r="AC5" s="115"/>
      <c r="AD5" s="115"/>
      <c r="AE5" s="132"/>
    </row>
    <row r="6" spans="1:31" ht="30" x14ac:dyDescent="0.25">
      <c r="A6" s="103" t="s">
        <v>2</v>
      </c>
      <c r="B6" s="15" t="s">
        <v>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16</v>
      </c>
      <c r="M6" s="17">
        <f>SUM(C6:L6)</f>
        <v>16</v>
      </c>
      <c r="N6" s="100">
        <f>M6+M7+M8+M9+M10+M11+M12+M13+M14+M15+M16</f>
        <v>1247</v>
      </c>
      <c r="O6" s="18">
        <f>L6+L7+L8+L9+L10+L12+L13+L14+L15+L16</f>
        <v>1071</v>
      </c>
      <c r="Q6" s="103" t="s">
        <v>2</v>
      </c>
      <c r="R6" s="15" t="s">
        <v>7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7">
        <f>SUM(S6:AB6)</f>
        <v>0</v>
      </c>
      <c r="AD6" s="100">
        <f>AC6+AC7+AC8+AC9+AC10+AC11+AC12+AC13+AC14+AC15+AC16</f>
        <v>949</v>
      </c>
      <c r="AE6" s="18">
        <f>AB7+AB8+AB9+AB10+AB12+AB13+AB15+AB16</f>
        <v>847</v>
      </c>
    </row>
    <row r="7" spans="1:31" x14ac:dyDescent="0.25">
      <c r="A7" s="97"/>
      <c r="B7" s="19" t="s">
        <v>71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7</v>
      </c>
      <c r="M7" s="21">
        <f t="shared" ref="M7:M52" si="0">SUM(C7:L7)</f>
        <v>7</v>
      </c>
      <c r="N7" s="101"/>
      <c r="O7" s="22">
        <f>N6-O6</f>
        <v>176</v>
      </c>
      <c r="Q7" s="98"/>
      <c r="R7" s="2" t="s">
        <v>71</v>
      </c>
      <c r="S7" s="23">
        <v>3</v>
      </c>
      <c r="T7" s="23">
        <v>0</v>
      </c>
      <c r="U7" s="23">
        <v>1</v>
      </c>
      <c r="V7" s="23">
        <v>1</v>
      </c>
      <c r="W7" s="23">
        <v>0</v>
      </c>
      <c r="X7" s="23">
        <v>2</v>
      </c>
      <c r="Y7" s="23">
        <v>0</v>
      </c>
      <c r="Z7" s="23">
        <v>0</v>
      </c>
      <c r="AA7" s="23">
        <v>0</v>
      </c>
      <c r="AB7" s="23">
        <v>60</v>
      </c>
      <c r="AC7" s="21">
        <f t="shared" ref="AC7:AC52" si="1">SUM(S7:AB7)</f>
        <v>67</v>
      </c>
      <c r="AD7" s="101"/>
      <c r="AE7" s="24">
        <f>AD6-AE6</f>
        <v>102</v>
      </c>
    </row>
    <row r="8" spans="1:31" x14ac:dyDescent="0.25">
      <c r="A8" s="98"/>
      <c r="B8" s="2" t="s">
        <v>8</v>
      </c>
      <c r="C8" s="23">
        <v>18</v>
      </c>
      <c r="D8" s="23">
        <v>1</v>
      </c>
      <c r="E8" s="23">
        <v>7</v>
      </c>
      <c r="F8" s="23">
        <v>20</v>
      </c>
      <c r="G8" s="23">
        <v>0</v>
      </c>
      <c r="H8" s="23">
        <v>2</v>
      </c>
      <c r="I8" s="23">
        <v>1</v>
      </c>
      <c r="J8" s="23">
        <v>0</v>
      </c>
      <c r="K8" s="23">
        <v>3</v>
      </c>
      <c r="L8" s="23">
        <v>364</v>
      </c>
      <c r="M8" s="21">
        <f t="shared" si="0"/>
        <v>416</v>
      </c>
      <c r="N8" s="101"/>
      <c r="O8" s="24"/>
      <c r="Q8" s="98"/>
      <c r="R8" s="2" t="s">
        <v>8</v>
      </c>
      <c r="S8" s="23">
        <v>13</v>
      </c>
      <c r="T8" s="23">
        <v>0</v>
      </c>
      <c r="U8" s="23">
        <v>5</v>
      </c>
      <c r="V8" s="23">
        <v>10</v>
      </c>
      <c r="W8" s="23">
        <v>0</v>
      </c>
      <c r="X8" s="23">
        <v>2</v>
      </c>
      <c r="Y8" s="23">
        <v>2</v>
      </c>
      <c r="Z8" s="23">
        <v>0</v>
      </c>
      <c r="AA8" s="23">
        <v>0</v>
      </c>
      <c r="AB8" s="23">
        <v>274</v>
      </c>
      <c r="AC8" s="21">
        <f t="shared" si="1"/>
        <v>306</v>
      </c>
      <c r="AD8" s="101"/>
      <c r="AE8" s="24"/>
    </row>
    <row r="9" spans="1:31" x14ac:dyDescent="0.25">
      <c r="A9" s="98"/>
      <c r="B9" s="2" t="s">
        <v>9</v>
      </c>
      <c r="C9" s="23">
        <v>4</v>
      </c>
      <c r="D9" s="23">
        <v>0</v>
      </c>
      <c r="E9" s="23">
        <v>0</v>
      </c>
      <c r="F9" s="23">
        <v>1</v>
      </c>
      <c r="G9" s="23">
        <v>0</v>
      </c>
      <c r="H9" s="23">
        <v>1</v>
      </c>
      <c r="I9" s="23">
        <v>1</v>
      </c>
      <c r="J9" s="23">
        <v>0</v>
      </c>
      <c r="K9" s="23">
        <v>0</v>
      </c>
      <c r="L9" s="23">
        <v>82</v>
      </c>
      <c r="M9" s="21">
        <f t="shared" si="0"/>
        <v>89</v>
      </c>
      <c r="N9" s="101"/>
      <c r="O9" s="24"/>
      <c r="Q9" s="98"/>
      <c r="R9" s="2" t="s">
        <v>9</v>
      </c>
      <c r="S9" s="23">
        <v>2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23</v>
      </c>
      <c r="AC9" s="21">
        <f t="shared" si="1"/>
        <v>25</v>
      </c>
      <c r="AD9" s="101"/>
      <c r="AE9" s="24"/>
    </row>
    <row r="10" spans="1:31" x14ac:dyDescent="0.25">
      <c r="A10" s="98"/>
      <c r="B10" s="2" t="s">
        <v>10</v>
      </c>
      <c r="C10" s="23">
        <v>19</v>
      </c>
      <c r="D10" s="23">
        <v>4</v>
      </c>
      <c r="E10" s="23">
        <v>18</v>
      </c>
      <c r="F10" s="23">
        <v>17</v>
      </c>
      <c r="G10" s="23">
        <v>0</v>
      </c>
      <c r="H10" s="23">
        <v>3</v>
      </c>
      <c r="I10" s="23">
        <v>3</v>
      </c>
      <c r="J10" s="23">
        <v>0</v>
      </c>
      <c r="K10" s="23">
        <v>3</v>
      </c>
      <c r="L10" s="23">
        <v>456</v>
      </c>
      <c r="M10" s="21">
        <f t="shared" si="0"/>
        <v>523</v>
      </c>
      <c r="N10" s="101"/>
      <c r="O10" s="24"/>
      <c r="Q10" s="98"/>
      <c r="R10" s="2" t="s">
        <v>10</v>
      </c>
      <c r="S10" s="23">
        <v>13</v>
      </c>
      <c r="T10" s="23">
        <v>1</v>
      </c>
      <c r="U10" s="23">
        <v>7</v>
      </c>
      <c r="V10" s="23">
        <v>2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382</v>
      </c>
      <c r="AC10" s="21">
        <f t="shared" si="1"/>
        <v>405</v>
      </c>
      <c r="AD10" s="101"/>
      <c r="AE10" s="24"/>
    </row>
    <row r="11" spans="1:31" ht="30" x14ac:dyDescent="0.25">
      <c r="A11" s="98"/>
      <c r="B11" s="1" t="s">
        <v>45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1">
        <f t="shared" si="0"/>
        <v>0</v>
      </c>
      <c r="N11" s="101"/>
      <c r="O11" s="24"/>
      <c r="Q11" s="98"/>
      <c r="R11" s="1" t="s">
        <v>45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1">
        <f t="shared" si="1"/>
        <v>0</v>
      </c>
      <c r="AD11" s="101"/>
      <c r="AE11" s="24"/>
    </row>
    <row r="12" spans="1:31" ht="45" x14ac:dyDescent="0.25">
      <c r="A12" s="98"/>
      <c r="B12" s="1" t="s">
        <v>46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13</v>
      </c>
      <c r="K12" s="23">
        <v>0</v>
      </c>
      <c r="L12" s="23">
        <v>42</v>
      </c>
      <c r="M12" s="21">
        <f t="shared" si="0"/>
        <v>55</v>
      </c>
      <c r="N12" s="101"/>
      <c r="O12" s="24"/>
      <c r="Q12" s="98"/>
      <c r="R12" s="1" t="s">
        <v>46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8</v>
      </c>
      <c r="AA12" s="23">
        <v>0</v>
      </c>
      <c r="AB12" s="23">
        <v>22</v>
      </c>
      <c r="AC12" s="21">
        <f t="shared" si="1"/>
        <v>30</v>
      </c>
      <c r="AD12" s="101"/>
      <c r="AE12" s="24"/>
    </row>
    <row r="13" spans="1:31" ht="30" x14ac:dyDescent="0.25">
      <c r="A13" s="98"/>
      <c r="B13" s="1" t="s">
        <v>47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9</v>
      </c>
      <c r="K13" s="23">
        <v>0</v>
      </c>
      <c r="L13" s="23">
        <v>50</v>
      </c>
      <c r="M13" s="21">
        <f t="shared" si="0"/>
        <v>59</v>
      </c>
      <c r="N13" s="101"/>
      <c r="O13" s="24"/>
      <c r="Q13" s="98"/>
      <c r="R13" s="1" t="s">
        <v>47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10</v>
      </c>
      <c r="AA13" s="23">
        <v>0</v>
      </c>
      <c r="AB13" s="23">
        <v>37</v>
      </c>
      <c r="AC13" s="21">
        <f t="shared" si="1"/>
        <v>47</v>
      </c>
      <c r="AD13" s="101"/>
      <c r="AE13" s="24"/>
    </row>
    <row r="14" spans="1:31" ht="30" x14ac:dyDescent="0.25">
      <c r="A14" s="98"/>
      <c r="B14" s="1" t="s">
        <v>48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3</v>
      </c>
      <c r="K14" s="23">
        <v>0</v>
      </c>
      <c r="L14" s="23">
        <v>11</v>
      </c>
      <c r="M14" s="21">
        <f t="shared" si="0"/>
        <v>14</v>
      </c>
      <c r="N14" s="101"/>
      <c r="O14" s="24"/>
      <c r="Q14" s="98"/>
      <c r="R14" s="1" t="s">
        <v>48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1">
        <f t="shared" si="1"/>
        <v>0</v>
      </c>
      <c r="AD14" s="101"/>
      <c r="AE14" s="24"/>
    </row>
    <row r="15" spans="1:31" x14ac:dyDescent="0.25">
      <c r="A15" s="98"/>
      <c r="B15" s="2" t="s">
        <v>11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9</v>
      </c>
      <c r="K15" s="23">
        <v>0</v>
      </c>
      <c r="L15" s="23">
        <v>19</v>
      </c>
      <c r="M15" s="21">
        <f t="shared" si="0"/>
        <v>28</v>
      </c>
      <c r="N15" s="101"/>
      <c r="O15" s="24"/>
      <c r="Q15" s="98"/>
      <c r="R15" s="2" t="s">
        <v>11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6</v>
      </c>
      <c r="AA15" s="23">
        <v>0</v>
      </c>
      <c r="AB15" s="23">
        <v>19</v>
      </c>
      <c r="AC15" s="21">
        <f t="shared" si="1"/>
        <v>25</v>
      </c>
      <c r="AD15" s="101"/>
      <c r="AE15" s="24"/>
    </row>
    <row r="16" spans="1:31" ht="15.75" thickBot="1" x14ac:dyDescent="0.3">
      <c r="A16" s="99"/>
      <c r="B16" s="25" t="s">
        <v>12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16</v>
      </c>
      <c r="K16" s="26">
        <v>0</v>
      </c>
      <c r="L16" s="26">
        <v>24</v>
      </c>
      <c r="M16" s="27">
        <f t="shared" si="0"/>
        <v>40</v>
      </c>
      <c r="N16" s="127"/>
      <c r="O16" s="28"/>
      <c r="Q16" s="99"/>
      <c r="R16" s="25" t="s">
        <v>12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14</v>
      </c>
      <c r="AA16" s="26">
        <v>0</v>
      </c>
      <c r="AB16" s="26">
        <v>30</v>
      </c>
      <c r="AC16" s="29">
        <f t="shared" si="1"/>
        <v>44</v>
      </c>
      <c r="AD16" s="127"/>
      <c r="AE16" s="28"/>
    </row>
    <row r="17" spans="1:32" x14ac:dyDescent="0.25">
      <c r="A17" s="97" t="s">
        <v>3</v>
      </c>
      <c r="B17" s="19" t="s">
        <v>13</v>
      </c>
      <c r="C17" s="20">
        <v>7</v>
      </c>
      <c r="D17" s="20">
        <v>0</v>
      </c>
      <c r="E17" s="20">
        <v>4</v>
      </c>
      <c r="F17" s="20">
        <v>98</v>
      </c>
      <c r="G17" s="20">
        <v>0</v>
      </c>
      <c r="H17" s="20">
        <v>1</v>
      </c>
      <c r="I17" s="20">
        <v>3</v>
      </c>
      <c r="J17" s="20">
        <v>0</v>
      </c>
      <c r="K17" s="20">
        <v>1</v>
      </c>
      <c r="L17" s="20">
        <v>114</v>
      </c>
      <c r="M17" s="17">
        <f t="shared" si="0"/>
        <v>228</v>
      </c>
      <c r="N17" s="101">
        <f>M17+M18+M19</f>
        <v>391</v>
      </c>
      <c r="O17" s="22">
        <f>L17+L18+L19</f>
        <v>198</v>
      </c>
      <c r="Q17" s="103" t="s">
        <v>3</v>
      </c>
      <c r="R17" s="15" t="s">
        <v>13</v>
      </c>
      <c r="S17" s="16">
        <v>7</v>
      </c>
      <c r="T17" s="16">
        <v>0</v>
      </c>
      <c r="U17" s="16">
        <v>4</v>
      </c>
      <c r="V17" s="16">
        <v>76</v>
      </c>
      <c r="W17" s="16">
        <v>0</v>
      </c>
      <c r="X17" s="16">
        <v>2</v>
      </c>
      <c r="Y17" s="16">
        <v>4</v>
      </c>
      <c r="Z17" s="16">
        <v>0</v>
      </c>
      <c r="AA17" s="16">
        <v>0</v>
      </c>
      <c r="AB17" s="16">
        <v>68</v>
      </c>
      <c r="AC17" s="17">
        <f t="shared" si="1"/>
        <v>161</v>
      </c>
      <c r="AD17" s="101">
        <f>AC17+AC18+AC19</f>
        <v>288</v>
      </c>
      <c r="AE17" s="18">
        <f>AB17+AB18+AB19</f>
        <v>131</v>
      </c>
    </row>
    <row r="18" spans="1:32" x14ac:dyDescent="0.25">
      <c r="A18" s="98"/>
      <c r="B18" s="2" t="s">
        <v>14</v>
      </c>
      <c r="C18" s="23">
        <v>7</v>
      </c>
      <c r="D18" s="23">
        <v>1</v>
      </c>
      <c r="E18" s="23">
        <v>5</v>
      </c>
      <c r="F18" s="23">
        <v>53</v>
      </c>
      <c r="G18" s="23">
        <v>0</v>
      </c>
      <c r="H18" s="23">
        <v>0</v>
      </c>
      <c r="I18" s="23">
        <v>2</v>
      </c>
      <c r="J18" s="23">
        <v>0</v>
      </c>
      <c r="K18" s="23">
        <v>2</v>
      </c>
      <c r="L18" s="23">
        <v>65</v>
      </c>
      <c r="M18" s="21">
        <f t="shared" si="0"/>
        <v>135</v>
      </c>
      <c r="N18" s="101"/>
      <c r="O18" s="24">
        <f>N17-O17</f>
        <v>193</v>
      </c>
      <c r="Q18" s="98"/>
      <c r="R18" s="2" t="s">
        <v>14</v>
      </c>
      <c r="S18" s="23">
        <v>7</v>
      </c>
      <c r="T18" s="23">
        <v>0</v>
      </c>
      <c r="U18" s="23">
        <v>7</v>
      </c>
      <c r="V18" s="23">
        <v>32</v>
      </c>
      <c r="W18" s="23">
        <v>0</v>
      </c>
      <c r="X18" s="23">
        <v>1</v>
      </c>
      <c r="Y18" s="23">
        <v>0</v>
      </c>
      <c r="Z18" s="23">
        <v>0</v>
      </c>
      <c r="AA18" s="23">
        <v>0</v>
      </c>
      <c r="AB18" s="23">
        <v>36</v>
      </c>
      <c r="AC18" s="21">
        <f t="shared" si="1"/>
        <v>83</v>
      </c>
      <c r="AD18" s="101"/>
      <c r="AE18" s="24">
        <f>AD17-AE17</f>
        <v>157</v>
      </c>
    </row>
    <row r="19" spans="1:32" ht="35.25" customHeight="1" thickBot="1" x14ac:dyDescent="0.3">
      <c r="A19" s="99"/>
      <c r="B19" s="25" t="s">
        <v>15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9</v>
      </c>
      <c r="K19" s="26">
        <v>0</v>
      </c>
      <c r="L19" s="26">
        <v>19</v>
      </c>
      <c r="M19" s="29">
        <f t="shared" si="0"/>
        <v>28</v>
      </c>
      <c r="N19" s="127"/>
      <c r="O19" s="28"/>
      <c r="Q19" s="99"/>
      <c r="R19" s="25" t="s">
        <v>15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17</v>
      </c>
      <c r="AA19" s="26">
        <v>0</v>
      </c>
      <c r="AB19" s="26">
        <v>27</v>
      </c>
      <c r="AC19" s="29">
        <f t="shared" si="1"/>
        <v>44</v>
      </c>
      <c r="AD19" s="127"/>
      <c r="AE19" s="28"/>
    </row>
    <row r="20" spans="1:32" ht="30" x14ac:dyDescent="0.25">
      <c r="A20" s="105" t="s">
        <v>4</v>
      </c>
      <c r="B20" s="19" t="s">
        <v>16</v>
      </c>
      <c r="C20" s="20">
        <v>2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6</v>
      </c>
      <c r="M20" s="30">
        <f t="shared" si="0"/>
        <v>8</v>
      </c>
      <c r="N20" s="101">
        <f>M20+M21+M22+M23+M24+M25+M26+M27</f>
        <v>666</v>
      </c>
      <c r="O20" s="22">
        <f>L20+L22+L23+L24+L27</f>
        <v>506</v>
      </c>
      <c r="Q20" s="105" t="s">
        <v>4</v>
      </c>
      <c r="R20" s="19" t="s">
        <v>16</v>
      </c>
      <c r="S20" s="20">
        <v>1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11</v>
      </c>
      <c r="AC20" s="30">
        <f t="shared" si="1"/>
        <v>12</v>
      </c>
      <c r="AD20" s="101">
        <f>AC20+AC21+AC22+AC23+AC24+AC25+AC26+AC27</f>
        <v>501</v>
      </c>
      <c r="AE20" s="22">
        <f>AB20+AB22+AB23+AB24</f>
        <v>366</v>
      </c>
    </row>
    <row r="21" spans="1:32" ht="30" x14ac:dyDescent="0.25">
      <c r="A21" s="105"/>
      <c r="B21" s="1" t="s">
        <v>37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1">
        <f t="shared" si="0"/>
        <v>0</v>
      </c>
      <c r="N21" s="101"/>
      <c r="O21" s="24">
        <f>N20-O20</f>
        <v>160</v>
      </c>
      <c r="Q21" s="105"/>
      <c r="R21" s="1" t="s">
        <v>37</v>
      </c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1">
        <f t="shared" si="1"/>
        <v>0</v>
      </c>
      <c r="AD21" s="101"/>
      <c r="AE21" s="24">
        <f>AD20-AE20</f>
        <v>135</v>
      </c>
    </row>
    <row r="22" spans="1:32" x14ac:dyDescent="0.25">
      <c r="A22" s="105"/>
      <c r="B22" s="1" t="s">
        <v>36</v>
      </c>
      <c r="C22" s="23">
        <v>10</v>
      </c>
      <c r="D22" s="23">
        <v>2</v>
      </c>
      <c r="E22" s="23">
        <v>9</v>
      </c>
      <c r="F22" s="23">
        <v>48</v>
      </c>
      <c r="G22" s="23">
        <v>1</v>
      </c>
      <c r="H22" s="23">
        <v>0</v>
      </c>
      <c r="I22" s="23">
        <v>0</v>
      </c>
      <c r="J22" s="23">
        <v>0</v>
      </c>
      <c r="K22" s="23">
        <v>4</v>
      </c>
      <c r="L22" s="23">
        <v>221</v>
      </c>
      <c r="M22" s="21">
        <f t="shared" si="0"/>
        <v>295</v>
      </c>
      <c r="N22" s="101"/>
      <c r="O22" s="24"/>
      <c r="Q22" s="105"/>
      <c r="R22" s="1" t="s">
        <v>36</v>
      </c>
      <c r="S22" s="23">
        <v>9</v>
      </c>
      <c r="T22" s="23">
        <v>1</v>
      </c>
      <c r="U22" s="23">
        <v>6</v>
      </c>
      <c r="V22" s="23">
        <v>29</v>
      </c>
      <c r="W22" s="23">
        <v>0</v>
      </c>
      <c r="X22" s="23">
        <v>2</v>
      </c>
      <c r="Y22" s="23">
        <v>1</v>
      </c>
      <c r="Z22" s="23">
        <v>0</v>
      </c>
      <c r="AA22" s="23">
        <v>1</v>
      </c>
      <c r="AB22" s="23">
        <v>127</v>
      </c>
      <c r="AC22" s="21">
        <f t="shared" si="1"/>
        <v>176</v>
      </c>
      <c r="AD22" s="101"/>
      <c r="AE22" s="24"/>
    </row>
    <row r="23" spans="1:32" x14ac:dyDescent="0.25">
      <c r="A23" s="105"/>
      <c r="B23" s="2" t="s">
        <v>17</v>
      </c>
      <c r="C23" s="23">
        <v>10</v>
      </c>
      <c r="D23" s="23">
        <v>0</v>
      </c>
      <c r="E23" s="23">
        <v>7</v>
      </c>
      <c r="F23" s="23">
        <v>10</v>
      </c>
      <c r="G23" s="23">
        <v>0</v>
      </c>
      <c r="H23" s="23">
        <v>1</v>
      </c>
      <c r="I23" s="23">
        <v>6</v>
      </c>
      <c r="J23" s="23">
        <v>0</v>
      </c>
      <c r="K23" s="23">
        <v>1</v>
      </c>
      <c r="L23" s="23">
        <v>185</v>
      </c>
      <c r="M23" s="21">
        <f t="shared" si="0"/>
        <v>220</v>
      </c>
      <c r="N23" s="101"/>
      <c r="O23" s="24"/>
      <c r="Q23" s="105"/>
      <c r="R23" s="2" t="s">
        <v>17</v>
      </c>
      <c r="S23" s="23">
        <v>10</v>
      </c>
      <c r="T23" s="23">
        <v>1</v>
      </c>
      <c r="U23" s="23">
        <v>5</v>
      </c>
      <c r="V23" s="23">
        <v>4</v>
      </c>
      <c r="W23" s="23">
        <v>0</v>
      </c>
      <c r="X23" s="23">
        <v>1</v>
      </c>
      <c r="Y23" s="23">
        <v>11</v>
      </c>
      <c r="Z23" s="23">
        <v>0</v>
      </c>
      <c r="AA23" s="23">
        <v>1</v>
      </c>
      <c r="AB23" s="23">
        <v>140</v>
      </c>
      <c r="AC23" s="21">
        <f t="shared" si="1"/>
        <v>173</v>
      </c>
      <c r="AD23" s="101"/>
      <c r="AE23" s="24"/>
    </row>
    <row r="24" spans="1:32" x14ac:dyDescent="0.25">
      <c r="A24" s="105"/>
      <c r="B24" s="2" t="s">
        <v>18</v>
      </c>
      <c r="C24" s="23">
        <v>8</v>
      </c>
      <c r="D24" s="23">
        <v>1</v>
      </c>
      <c r="E24" s="23">
        <v>4</v>
      </c>
      <c r="F24" s="23">
        <v>35</v>
      </c>
      <c r="G24" s="23">
        <v>0</v>
      </c>
      <c r="H24" s="23">
        <v>0</v>
      </c>
      <c r="I24" s="23">
        <v>0</v>
      </c>
      <c r="J24" s="23">
        <v>0</v>
      </c>
      <c r="K24" s="23">
        <v>1</v>
      </c>
      <c r="L24" s="23">
        <v>94</v>
      </c>
      <c r="M24" s="21">
        <f>SUM(C24:L24)</f>
        <v>143</v>
      </c>
      <c r="N24" s="101"/>
      <c r="O24" s="24"/>
      <c r="Q24" s="105"/>
      <c r="R24" s="2" t="s">
        <v>18</v>
      </c>
      <c r="S24" s="23">
        <v>8</v>
      </c>
      <c r="T24" s="23">
        <v>0</v>
      </c>
      <c r="U24" s="23">
        <v>4</v>
      </c>
      <c r="V24" s="23">
        <v>39</v>
      </c>
      <c r="W24" s="23">
        <v>0</v>
      </c>
      <c r="X24" s="23">
        <v>0</v>
      </c>
      <c r="Y24" s="23">
        <v>1</v>
      </c>
      <c r="Z24" s="23">
        <v>0</v>
      </c>
      <c r="AA24" s="23">
        <v>0</v>
      </c>
      <c r="AB24" s="23">
        <v>88</v>
      </c>
      <c r="AC24" s="21">
        <f>SUM(S24:AB24)</f>
        <v>140</v>
      </c>
      <c r="AD24" s="101"/>
      <c r="AE24" s="24"/>
    </row>
    <row r="25" spans="1:32" ht="30" x14ac:dyDescent="0.25">
      <c r="A25" s="105"/>
      <c r="B25" s="1" t="s">
        <v>38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1">
        <f t="shared" si="0"/>
        <v>0</v>
      </c>
      <c r="N25" s="101"/>
      <c r="O25" s="24"/>
      <c r="Q25" s="105"/>
      <c r="R25" s="1" t="s">
        <v>38</v>
      </c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1">
        <f t="shared" si="1"/>
        <v>0</v>
      </c>
      <c r="AD25" s="101"/>
      <c r="AE25" s="24"/>
    </row>
    <row r="26" spans="1:32" ht="30" x14ac:dyDescent="0.25">
      <c r="A26" s="105"/>
      <c r="B26" s="2" t="s">
        <v>19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1">
        <f t="shared" si="0"/>
        <v>0</v>
      </c>
      <c r="N26" s="101"/>
      <c r="O26" s="24"/>
      <c r="Q26" s="105"/>
      <c r="R26" s="2" t="s">
        <v>19</v>
      </c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1">
        <f t="shared" si="1"/>
        <v>0</v>
      </c>
      <c r="AD26" s="101"/>
      <c r="AE26" s="24"/>
    </row>
    <row r="27" spans="1:32" ht="48" customHeight="1" thickBot="1" x14ac:dyDescent="0.3">
      <c r="A27" s="105"/>
      <c r="B27" s="34" t="s">
        <v>78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9">
        <v>0</v>
      </c>
      <c r="N27" s="127"/>
      <c r="O27" s="75"/>
      <c r="P27" s="76"/>
      <c r="Q27" s="105"/>
      <c r="R27" s="34" t="s">
        <v>78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9">
        <v>0</v>
      </c>
      <c r="AD27" s="127"/>
      <c r="AE27" s="75"/>
      <c r="AF27" s="77"/>
    </row>
    <row r="28" spans="1:32" ht="30" x14ac:dyDescent="0.25">
      <c r="A28" s="103" t="s">
        <v>5</v>
      </c>
      <c r="B28" s="2" t="s">
        <v>20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12</v>
      </c>
      <c r="M28" s="21">
        <f t="shared" si="0"/>
        <v>12</v>
      </c>
      <c r="N28" s="101">
        <f>M28+M29+M30+M31+M32+M33+M34+M35+M36+M37+M38+M42+M43+M44+M45</f>
        <v>1276</v>
      </c>
      <c r="O28" s="24">
        <f>L28+L29+L30+L31+L33+L36+L37+L43+L44</f>
        <v>986</v>
      </c>
      <c r="Q28" s="103" t="s">
        <v>5</v>
      </c>
      <c r="R28" s="2" t="s">
        <v>20</v>
      </c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1">
        <f t="shared" si="1"/>
        <v>0</v>
      </c>
      <c r="AD28" s="101">
        <f>AC28+AC29+AC30+AC31+AC32+AC33+AC34+AC35+AC36+AC37+AC38+AC42+AC43+AC44+AC45</f>
        <v>826</v>
      </c>
      <c r="AE28" s="24">
        <f>AB29+AB30+AB31+AB33+AB36+AB37+AB43+AB44</f>
        <v>634</v>
      </c>
    </row>
    <row r="29" spans="1:32" x14ac:dyDescent="0.25">
      <c r="A29" s="98"/>
      <c r="B29" s="2" t="s">
        <v>21</v>
      </c>
      <c r="C29" s="23">
        <v>8</v>
      </c>
      <c r="D29" s="23">
        <v>0</v>
      </c>
      <c r="E29" s="23">
        <v>3</v>
      </c>
      <c r="F29" s="23">
        <v>10</v>
      </c>
      <c r="G29" s="23">
        <v>0</v>
      </c>
      <c r="H29" s="23"/>
      <c r="I29" s="23">
        <v>2</v>
      </c>
      <c r="J29" s="23">
        <v>0</v>
      </c>
      <c r="K29" s="23">
        <v>2</v>
      </c>
      <c r="L29" s="23">
        <v>155</v>
      </c>
      <c r="M29" s="21">
        <f t="shared" si="0"/>
        <v>180</v>
      </c>
      <c r="N29" s="101"/>
      <c r="O29" s="24"/>
      <c r="Q29" s="98"/>
      <c r="R29" s="2" t="s">
        <v>21</v>
      </c>
      <c r="S29" s="23">
        <v>8</v>
      </c>
      <c r="T29" s="23">
        <v>0</v>
      </c>
      <c r="U29" s="23">
        <v>0</v>
      </c>
      <c r="V29" s="23">
        <v>4</v>
      </c>
      <c r="W29" s="23">
        <v>0</v>
      </c>
      <c r="X29" s="23">
        <v>1</v>
      </c>
      <c r="Y29" s="23">
        <v>5</v>
      </c>
      <c r="Z29" s="23">
        <v>0</v>
      </c>
      <c r="AA29" s="23">
        <v>0</v>
      </c>
      <c r="AB29" s="23">
        <v>125</v>
      </c>
      <c r="AC29" s="21">
        <f t="shared" si="1"/>
        <v>143</v>
      </c>
      <c r="AD29" s="101"/>
      <c r="AE29" s="24">
        <f>AD28-AE28</f>
        <v>192</v>
      </c>
    </row>
    <row r="30" spans="1:32" ht="30" x14ac:dyDescent="0.25">
      <c r="A30" s="98"/>
      <c r="B30" s="2" t="s">
        <v>22</v>
      </c>
      <c r="C30" s="23">
        <v>4</v>
      </c>
      <c r="D30" s="23">
        <v>15</v>
      </c>
      <c r="E30" s="23">
        <v>2</v>
      </c>
      <c r="F30" s="23">
        <v>14</v>
      </c>
      <c r="G30" s="23">
        <v>0</v>
      </c>
      <c r="H30" s="23">
        <v>0</v>
      </c>
      <c r="I30" s="23">
        <v>2</v>
      </c>
      <c r="J30" s="23">
        <v>0</v>
      </c>
      <c r="K30" s="23">
        <v>0</v>
      </c>
      <c r="L30" s="23">
        <v>37</v>
      </c>
      <c r="M30" s="21">
        <f t="shared" si="0"/>
        <v>74</v>
      </c>
      <c r="N30" s="101"/>
      <c r="O30" s="24">
        <f>N28-O28</f>
        <v>290</v>
      </c>
      <c r="Q30" s="98"/>
      <c r="R30" s="2" t="s">
        <v>22</v>
      </c>
      <c r="S30" s="23">
        <v>4</v>
      </c>
      <c r="T30" s="23">
        <v>9</v>
      </c>
      <c r="U30" s="23">
        <v>4</v>
      </c>
      <c r="V30" s="23">
        <v>0</v>
      </c>
      <c r="W30" s="23">
        <v>0</v>
      </c>
      <c r="X30" s="23">
        <v>1</v>
      </c>
      <c r="Y30" s="23">
        <v>2</v>
      </c>
      <c r="Z30" s="23">
        <v>0</v>
      </c>
      <c r="AA30" s="23">
        <v>0</v>
      </c>
      <c r="AB30" s="23">
        <v>10</v>
      </c>
      <c r="AC30" s="21">
        <f t="shared" si="1"/>
        <v>30</v>
      </c>
      <c r="AD30" s="101"/>
      <c r="AE30" s="24"/>
    </row>
    <row r="31" spans="1:32" x14ac:dyDescent="0.25">
      <c r="A31" s="98"/>
      <c r="B31" s="2" t="s">
        <v>23</v>
      </c>
      <c r="C31" s="23">
        <v>6</v>
      </c>
      <c r="D31" s="23">
        <v>0</v>
      </c>
      <c r="E31" s="23">
        <v>5</v>
      </c>
      <c r="F31" s="23">
        <v>19</v>
      </c>
      <c r="G31" s="23">
        <v>0</v>
      </c>
      <c r="H31" s="23">
        <v>2</v>
      </c>
      <c r="I31" s="23">
        <v>1</v>
      </c>
      <c r="J31" s="23">
        <v>0</v>
      </c>
      <c r="K31" s="23">
        <v>0</v>
      </c>
      <c r="L31" s="23">
        <v>133</v>
      </c>
      <c r="M31" s="21">
        <f t="shared" si="0"/>
        <v>166</v>
      </c>
      <c r="N31" s="101"/>
      <c r="O31" s="24"/>
      <c r="Q31" s="98"/>
      <c r="R31" s="2" t="s">
        <v>23</v>
      </c>
      <c r="S31" s="23">
        <v>7</v>
      </c>
      <c r="T31" s="23">
        <v>0</v>
      </c>
      <c r="U31" s="23">
        <v>8</v>
      </c>
      <c r="V31" s="23">
        <v>9</v>
      </c>
      <c r="W31" s="23">
        <v>0</v>
      </c>
      <c r="X31" s="23">
        <v>0</v>
      </c>
      <c r="Y31" s="23">
        <v>1</v>
      </c>
      <c r="Z31" s="23">
        <v>0</v>
      </c>
      <c r="AA31" s="23">
        <v>0</v>
      </c>
      <c r="AB31" s="23">
        <v>68</v>
      </c>
      <c r="AC31" s="21">
        <f t="shared" si="1"/>
        <v>93</v>
      </c>
      <c r="AD31" s="101"/>
      <c r="AE31" s="24"/>
    </row>
    <row r="32" spans="1:32" ht="30" x14ac:dyDescent="0.25">
      <c r="A32" s="98"/>
      <c r="B32" s="2" t="s">
        <v>24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1">
        <f t="shared" si="0"/>
        <v>0</v>
      </c>
      <c r="N32" s="101"/>
      <c r="O32" s="24"/>
      <c r="Q32" s="98"/>
      <c r="R32" s="2" t="s">
        <v>24</v>
      </c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1">
        <f t="shared" si="1"/>
        <v>0</v>
      </c>
      <c r="AD32" s="101"/>
      <c r="AE32" s="24"/>
    </row>
    <row r="33" spans="1:31" x14ac:dyDescent="0.25">
      <c r="A33" s="98"/>
      <c r="B33" s="2" t="s">
        <v>25</v>
      </c>
      <c r="C33" s="23">
        <v>5</v>
      </c>
      <c r="D33" s="23">
        <v>0</v>
      </c>
      <c r="E33" s="23">
        <v>1</v>
      </c>
      <c r="F33" s="23">
        <v>0</v>
      </c>
      <c r="G33" s="23">
        <v>0</v>
      </c>
      <c r="H33" s="23">
        <v>0</v>
      </c>
      <c r="I33" s="23">
        <v>3</v>
      </c>
      <c r="J33" s="23">
        <v>0</v>
      </c>
      <c r="K33" s="23">
        <v>0</v>
      </c>
      <c r="L33" s="23">
        <v>186</v>
      </c>
      <c r="M33" s="21">
        <f t="shared" si="0"/>
        <v>195</v>
      </c>
      <c r="N33" s="101"/>
      <c r="O33" s="24"/>
      <c r="Q33" s="98"/>
      <c r="R33" s="2" t="s">
        <v>25</v>
      </c>
      <c r="S33" s="23">
        <v>6</v>
      </c>
      <c r="T33" s="23">
        <v>0</v>
      </c>
      <c r="U33" s="23">
        <v>0</v>
      </c>
      <c r="V33" s="23">
        <v>6</v>
      </c>
      <c r="W33" s="23">
        <v>0</v>
      </c>
      <c r="X33" s="23">
        <v>1</v>
      </c>
      <c r="Y33" s="23">
        <v>2</v>
      </c>
      <c r="Z33" s="23">
        <v>0</v>
      </c>
      <c r="AA33" s="23">
        <v>0</v>
      </c>
      <c r="AB33" s="23">
        <v>191</v>
      </c>
      <c r="AC33" s="21">
        <f t="shared" si="1"/>
        <v>206</v>
      </c>
      <c r="AD33" s="101"/>
      <c r="AE33" s="24"/>
    </row>
    <row r="34" spans="1:31" ht="30" x14ac:dyDescent="0.25">
      <c r="A34" s="98"/>
      <c r="B34" s="1" t="s">
        <v>39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1">
        <f t="shared" si="0"/>
        <v>0</v>
      </c>
      <c r="N34" s="101"/>
      <c r="O34" s="24"/>
      <c r="Q34" s="98"/>
      <c r="R34" s="1" t="s">
        <v>39</v>
      </c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1">
        <f t="shared" si="1"/>
        <v>0</v>
      </c>
      <c r="AD34" s="101"/>
      <c r="AE34" s="24"/>
    </row>
    <row r="35" spans="1:31" ht="30" x14ac:dyDescent="0.25">
      <c r="A35" s="98"/>
      <c r="B35" s="1" t="s">
        <v>40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1">
        <f t="shared" si="0"/>
        <v>0</v>
      </c>
      <c r="N35" s="101"/>
      <c r="O35" s="24"/>
      <c r="Q35" s="98"/>
      <c r="R35" s="1" t="s">
        <v>40</v>
      </c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1">
        <f t="shared" si="1"/>
        <v>0</v>
      </c>
      <c r="AD35" s="101"/>
      <c r="AE35" s="24"/>
    </row>
    <row r="36" spans="1:31" x14ac:dyDescent="0.25">
      <c r="A36" s="98"/>
      <c r="B36" s="1" t="s">
        <v>41</v>
      </c>
      <c r="C36" s="23">
        <v>14</v>
      </c>
      <c r="D36" s="23">
        <v>3</v>
      </c>
      <c r="E36" s="23">
        <v>19</v>
      </c>
      <c r="F36" s="23">
        <v>81</v>
      </c>
      <c r="G36" s="23">
        <v>0</v>
      </c>
      <c r="H36" s="23">
        <v>0</v>
      </c>
      <c r="I36" s="23">
        <v>7</v>
      </c>
      <c r="J36" s="23">
        <v>1</v>
      </c>
      <c r="K36" s="23">
        <v>8</v>
      </c>
      <c r="L36" s="23">
        <v>227</v>
      </c>
      <c r="M36" s="21">
        <f t="shared" si="0"/>
        <v>360</v>
      </c>
      <c r="N36" s="101"/>
      <c r="O36" s="24"/>
      <c r="Q36" s="98"/>
      <c r="R36" s="1" t="s">
        <v>41</v>
      </c>
      <c r="S36" s="23">
        <v>14</v>
      </c>
      <c r="T36" s="23">
        <v>0</v>
      </c>
      <c r="U36" s="23">
        <v>12</v>
      </c>
      <c r="V36" s="23">
        <v>36</v>
      </c>
      <c r="W36" s="23">
        <v>0</v>
      </c>
      <c r="X36" s="23">
        <v>1</v>
      </c>
      <c r="Y36" s="23">
        <v>8</v>
      </c>
      <c r="Z36" s="23">
        <v>0</v>
      </c>
      <c r="AA36" s="23">
        <v>4</v>
      </c>
      <c r="AB36" s="23">
        <v>87</v>
      </c>
      <c r="AC36" s="21">
        <f t="shared" si="1"/>
        <v>162</v>
      </c>
      <c r="AD36" s="101"/>
      <c r="AE36" s="24"/>
    </row>
    <row r="37" spans="1:31" ht="30" x14ac:dyDescent="0.25">
      <c r="A37" s="98"/>
      <c r="B37" s="1" t="s">
        <v>42</v>
      </c>
      <c r="C37" s="23">
        <v>9</v>
      </c>
      <c r="D37" s="23">
        <v>0</v>
      </c>
      <c r="E37" s="23">
        <v>1</v>
      </c>
      <c r="F37" s="23">
        <v>0</v>
      </c>
      <c r="G37" s="23">
        <v>0</v>
      </c>
      <c r="H37" s="23">
        <v>2</v>
      </c>
      <c r="I37" s="23">
        <v>1</v>
      </c>
      <c r="J37" s="23">
        <v>0</v>
      </c>
      <c r="K37" s="23">
        <v>1</v>
      </c>
      <c r="L37" s="23">
        <v>95</v>
      </c>
      <c r="M37" s="21">
        <f t="shared" si="0"/>
        <v>109</v>
      </c>
      <c r="N37" s="101"/>
      <c r="O37" s="24"/>
      <c r="Q37" s="98"/>
      <c r="R37" s="1" t="s">
        <v>42</v>
      </c>
      <c r="S37" s="23">
        <v>9</v>
      </c>
      <c r="T37" s="23">
        <v>0</v>
      </c>
      <c r="U37" s="23">
        <v>2</v>
      </c>
      <c r="V37" s="23">
        <v>0</v>
      </c>
      <c r="W37" s="23">
        <v>0</v>
      </c>
      <c r="X37" s="23">
        <v>1</v>
      </c>
      <c r="Y37" s="23">
        <v>2</v>
      </c>
      <c r="Z37" s="23">
        <v>0</v>
      </c>
      <c r="AA37" s="23">
        <v>0</v>
      </c>
      <c r="AB37" s="23">
        <v>76</v>
      </c>
      <c r="AC37" s="21">
        <f t="shared" si="1"/>
        <v>90</v>
      </c>
      <c r="AD37" s="101"/>
      <c r="AE37" s="24"/>
    </row>
    <row r="38" spans="1:31" ht="30" x14ac:dyDescent="0.25">
      <c r="A38" s="98"/>
      <c r="B38" s="1" t="s">
        <v>43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>
        <f t="shared" si="0"/>
        <v>0</v>
      </c>
      <c r="N38" s="101"/>
      <c r="O38" s="24"/>
      <c r="Q38" s="98"/>
      <c r="R38" s="1" t="s">
        <v>43</v>
      </c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1">
        <f t="shared" si="1"/>
        <v>0</v>
      </c>
      <c r="AD38" s="101"/>
      <c r="AE38" s="24"/>
    </row>
    <row r="39" spans="1:31" ht="35.25" customHeight="1" x14ac:dyDescent="0.25">
      <c r="A39" s="98"/>
      <c r="B39" s="35" t="s">
        <v>91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101"/>
      <c r="O39" s="24"/>
      <c r="Q39" s="98"/>
      <c r="R39" s="50"/>
      <c r="S39" s="55"/>
      <c r="T39" s="23"/>
      <c r="U39" s="23"/>
      <c r="V39" s="23"/>
      <c r="W39" s="23"/>
      <c r="X39" s="23"/>
      <c r="Y39" s="23"/>
      <c r="Z39" s="23"/>
      <c r="AA39" s="23"/>
      <c r="AB39" s="23"/>
      <c r="AC39" s="21"/>
      <c r="AD39" s="101"/>
      <c r="AE39" s="24"/>
    </row>
    <row r="40" spans="1:31" ht="45" customHeight="1" x14ac:dyDescent="0.25">
      <c r="A40" s="98"/>
      <c r="B40" s="35" t="s">
        <v>90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101"/>
      <c r="O40" s="24"/>
      <c r="Q40" s="98"/>
      <c r="R40" s="50"/>
      <c r="S40" s="55"/>
      <c r="T40" s="23"/>
      <c r="U40" s="23"/>
      <c r="V40" s="23"/>
      <c r="W40" s="23"/>
      <c r="X40" s="23"/>
      <c r="Y40" s="23"/>
      <c r="Z40" s="23"/>
      <c r="AA40" s="23"/>
      <c r="AB40" s="23"/>
      <c r="AC40" s="21"/>
      <c r="AD40" s="101"/>
      <c r="AE40" s="24"/>
    </row>
    <row r="41" spans="1:31" ht="45" x14ac:dyDescent="0.25">
      <c r="A41" s="98"/>
      <c r="B41" s="35" t="s">
        <v>89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/>
      <c r="N41" s="101"/>
      <c r="O41" s="24"/>
      <c r="Q41" s="98"/>
      <c r="R41" s="50"/>
      <c r="S41" s="55"/>
      <c r="T41" s="23"/>
      <c r="U41" s="23"/>
      <c r="V41" s="23"/>
      <c r="W41" s="23"/>
      <c r="X41" s="23"/>
      <c r="Y41" s="23"/>
      <c r="Z41" s="23"/>
      <c r="AA41" s="23"/>
      <c r="AB41" s="23"/>
      <c r="AC41" s="21"/>
      <c r="AD41" s="101"/>
      <c r="AE41" s="24"/>
    </row>
    <row r="42" spans="1:31" x14ac:dyDescent="0.25">
      <c r="A42" s="98"/>
      <c r="B42" s="1" t="s">
        <v>44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1">
        <f t="shared" si="0"/>
        <v>0</v>
      </c>
      <c r="N42" s="101"/>
      <c r="O42" s="24"/>
      <c r="Q42" s="98"/>
      <c r="R42" s="1" t="s">
        <v>44</v>
      </c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1">
        <f t="shared" si="1"/>
        <v>0</v>
      </c>
      <c r="AD42" s="101"/>
      <c r="AE42" s="24"/>
    </row>
    <row r="43" spans="1:31" x14ac:dyDescent="0.25">
      <c r="A43" s="98"/>
      <c r="B43" s="2" t="s">
        <v>26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12</v>
      </c>
      <c r="K43" s="23">
        <v>0</v>
      </c>
      <c r="L43" s="23">
        <v>44</v>
      </c>
      <c r="M43" s="21">
        <f t="shared" si="0"/>
        <v>56</v>
      </c>
      <c r="N43" s="101"/>
      <c r="O43" s="24"/>
      <c r="Q43" s="98"/>
      <c r="R43" s="2" t="s">
        <v>26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14</v>
      </c>
      <c r="AA43" s="23">
        <v>0</v>
      </c>
      <c r="AB43" s="23">
        <v>39</v>
      </c>
      <c r="AC43" s="21">
        <f t="shared" si="1"/>
        <v>53</v>
      </c>
      <c r="AD43" s="101"/>
      <c r="AE43" s="24"/>
    </row>
    <row r="44" spans="1:31" ht="30" x14ac:dyDescent="0.25">
      <c r="A44" s="98"/>
      <c r="B44" s="2" t="s">
        <v>27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27</v>
      </c>
      <c r="K44" s="23">
        <v>0</v>
      </c>
      <c r="L44" s="23">
        <v>97</v>
      </c>
      <c r="M44" s="21">
        <f t="shared" si="0"/>
        <v>124</v>
      </c>
      <c r="N44" s="101"/>
      <c r="O44" s="24"/>
      <c r="Q44" s="98"/>
      <c r="R44" s="2" t="s">
        <v>27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11</v>
      </c>
      <c r="AA44" s="23">
        <v>0</v>
      </c>
      <c r="AB44" s="23">
        <v>38</v>
      </c>
      <c r="AC44" s="21">
        <f t="shared" si="1"/>
        <v>49</v>
      </c>
      <c r="AD44" s="101"/>
      <c r="AE44" s="24"/>
    </row>
    <row r="45" spans="1:31" ht="30.75" thickBot="1" x14ac:dyDescent="0.3">
      <c r="A45" s="99"/>
      <c r="B45" s="25" t="s">
        <v>28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9">
        <f t="shared" si="0"/>
        <v>0</v>
      </c>
      <c r="N45" s="127"/>
      <c r="O45" s="28"/>
      <c r="Q45" s="107"/>
      <c r="R45" s="31" t="s">
        <v>28</v>
      </c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27">
        <f t="shared" si="1"/>
        <v>0</v>
      </c>
      <c r="AD45" s="127"/>
      <c r="AE45" s="33"/>
    </row>
    <row r="46" spans="1:31" ht="30" x14ac:dyDescent="0.25">
      <c r="A46" s="103" t="s">
        <v>6</v>
      </c>
      <c r="B46" s="15" t="s">
        <v>29</v>
      </c>
      <c r="C46" s="16">
        <v>10</v>
      </c>
      <c r="D46" s="16">
        <v>6</v>
      </c>
      <c r="E46" s="16">
        <v>9</v>
      </c>
      <c r="F46" s="16">
        <v>123</v>
      </c>
      <c r="G46" s="16">
        <v>0</v>
      </c>
      <c r="H46" s="16">
        <v>3</v>
      </c>
      <c r="I46" s="16">
        <v>5</v>
      </c>
      <c r="J46" s="16">
        <v>0</v>
      </c>
      <c r="K46" s="16">
        <v>0</v>
      </c>
      <c r="L46" s="16">
        <v>314</v>
      </c>
      <c r="M46" s="17">
        <f t="shared" si="0"/>
        <v>470</v>
      </c>
      <c r="N46" s="101">
        <f>M46+M47+M48+M49</f>
        <v>511</v>
      </c>
      <c r="O46" s="18">
        <f>L46+L47+L48+L49</f>
        <v>341</v>
      </c>
      <c r="Q46" s="103" t="s">
        <v>6</v>
      </c>
      <c r="R46" s="15" t="s">
        <v>29</v>
      </c>
      <c r="S46" s="16">
        <v>9</v>
      </c>
      <c r="T46" s="16">
        <v>0</v>
      </c>
      <c r="U46" s="16">
        <v>6</v>
      </c>
      <c r="V46" s="16">
        <v>41</v>
      </c>
      <c r="W46" s="16">
        <v>0</v>
      </c>
      <c r="X46" s="16">
        <v>3</v>
      </c>
      <c r="Y46" s="16">
        <v>7</v>
      </c>
      <c r="Z46" s="16">
        <v>0</v>
      </c>
      <c r="AA46" s="16">
        <v>0</v>
      </c>
      <c r="AB46" s="16">
        <v>204</v>
      </c>
      <c r="AC46" s="17">
        <f t="shared" si="1"/>
        <v>270</v>
      </c>
      <c r="AD46" s="101">
        <f>AC46+AC47+AC48+AC49</f>
        <v>294</v>
      </c>
      <c r="AE46" s="18">
        <f>AB46+AB47+AB48</f>
        <v>221</v>
      </c>
    </row>
    <row r="47" spans="1:31" ht="30" x14ac:dyDescent="0.25">
      <c r="A47" s="98"/>
      <c r="B47" s="2" t="s">
        <v>30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2</v>
      </c>
      <c r="K47" s="23">
        <v>0</v>
      </c>
      <c r="L47" s="23">
        <v>11</v>
      </c>
      <c r="M47" s="21">
        <f t="shared" si="0"/>
        <v>13</v>
      </c>
      <c r="N47" s="101"/>
      <c r="O47" s="24">
        <f>N46-O46</f>
        <v>170</v>
      </c>
      <c r="Q47" s="98"/>
      <c r="R47" s="2" t="s">
        <v>30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2</v>
      </c>
      <c r="AA47" s="23">
        <v>0</v>
      </c>
      <c r="AB47" s="23">
        <v>9</v>
      </c>
      <c r="AC47" s="21">
        <f t="shared" si="1"/>
        <v>11</v>
      </c>
      <c r="AD47" s="101"/>
      <c r="AE47" s="24">
        <f>AD46-AE46</f>
        <v>73</v>
      </c>
    </row>
    <row r="48" spans="1:31" x14ac:dyDescent="0.25">
      <c r="A48" s="98"/>
      <c r="B48" s="2" t="s">
        <v>31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5</v>
      </c>
      <c r="K48" s="23">
        <v>0</v>
      </c>
      <c r="L48" s="23">
        <v>6</v>
      </c>
      <c r="M48" s="21">
        <f t="shared" si="0"/>
        <v>11</v>
      </c>
      <c r="N48" s="101"/>
      <c r="O48" s="24"/>
      <c r="Q48" s="98"/>
      <c r="R48" s="2" t="s">
        <v>31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5</v>
      </c>
      <c r="AA48" s="23">
        <v>0</v>
      </c>
      <c r="AB48" s="23">
        <v>8</v>
      </c>
      <c r="AC48" s="21">
        <f t="shared" si="1"/>
        <v>13</v>
      </c>
      <c r="AD48" s="101"/>
      <c r="AE48" s="24"/>
    </row>
    <row r="49" spans="1:33" ht="45.75" thickBot="1" x14ac:dyDescent="0.3">
      <c r="A49" s="99"/>
      <c r="B49" s="25" t="s">
        <v>32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7</v>
      </c>
      <c r="K49" s="26">
        <v>0</v>
      </c>
      <c r="L49" s="26">
        <v>10</v>
      </c>
      <c r="M49" s="29">
        <f t="shared" si="0"/>
        <v>17</v>
      </c>
      <c r="N49" s="127"/>
      <c r="O49" s="28"/>
      <c r="Q49" s="99"/>
      <c r="R49" s="25" t="s">
        <v>32</v>
      </c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9">
        <f t="shared" si="1"/>
        <v>0</v>
      </c>
      <c r="AD49" s="127"/>
      <c r="AE49" s="28"/>
    </row>
    <row r="50" spans="1:33" x14ac:dyDescent="0.25">
      <c r="A50" s="97" t="s">
        <v>35</v>
      </c>
      <c r="B50" s="19" t="s">
        <v>33</v>
      </c>
      <c r="C50" s="20">
        <v>3</v>
      </c>
      <c r="D50" s="20">
        <v>0</v>
      </c>
      <c r="E50" s="20">
        <v>0</v>
      </c>
      <c r="F50" s="20">
        <v>2</v>
      </c>
      <c r="G50" s="20">
        <v>0</v>
      </c>
      <c r="H50" s="20">
        <v>1</v>
      </c>
      <c r="I50" s="20">
        <v>3</v>
      </c>
      <c r="J50" s="20">
        <v>0</v>
      </c>
      <c r="K50" s="20">
        <v>0</v>
      </c>
      <c r="L50" s="20">
        <v>21</v>
      </c>
      <c r="M50" s="30">
        <f t="shared" si="0"/>
        <v>30</v>
      </c>
      <c r="N50" s="101">
        <f>M50+M51+M52+M53</f>
        <v>644</v>
      </c>
      <c r="O50" s="22">
        <f>L50+L51</f>
        <v>515</v>
      </c>
      <c r="Q50" s="103" t="s">
        <v>35</v>
      </c>
      <c r="R50" s="15" t="s">
        <v>33</v>
      </c>
      <c r="S50" s="16">
        <v>1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4</v>
      </c>
      <c r="Z50" s="16">
        <v>0</v>
      </c>
      <c r="AA50" s="16">
        <v>0</v>
      </c>
      <c r="AB50" s="16">
        <v>13</v>
      </c>
      <c r="AC50" s="17">
        <f t="shared" si="1"/>
        <v>18</v>
      </c>
      <c r="AD50" s="101">
        <f>AC50+AC51+AC52+AC53</f>
        <v>568</v>
      </c>
      <c r="AE50" s="18">
        <f>AB50+AB51</f>
        <v>479</v>
      </c>
    </row>
    <row r="51" spans="1:33" x14ac:dyDescent="0.25">
      <c r="A51" s="98"/>
      <c r="B51" s="2" t="s">
        <v>34</v>
      </c>
      <c r="C51" s="23">
        <v>9</v>
      </c>
      <c r="D51" s="23">
        <v>4</v>
      </c>
      <c r="E51" s="23">
        <v>17</v>
      </c>
      <c r="F51" s="23">
        <v>65</v>
      </c>
      <c r="G51" s="23">
        <v>0</v>
      </c>
      <c r="H51" s="23">
        <v>6</v>
      </c>
      <c r="I51" s="23">
        <v>13</v>
      </c>
      <c r="J51" s="23">
        <v>0</v>
      </c>
      <c r="K51" s="23">
        <v>6</v>
      </c>
      <c r="L51" s="23">
        <v>494</v>
      </c>
      <c r="M51" s="21">
        <f t="shared" si="0"/>
        <v>614</v>
      </c>
      <c r="N51" s="101"/>
      <c r="O51" s="24">
        <f>N50-O50</f>
        <v>129</v>
      </c>
      <c r="Q51" s="98"/>
      <c r="R51" s="2" t="s">
        <v>34</v>
      </c>
      <c r="S51" s="23">
        <v>8</v>
      </c>
      <c r="T51" s="23">
        <v>6</v>
      </c>
      <c r="U51" s="23">
        <v>10</v>
      </c>
      <c r="V51" s="23">
        <v>31</v>
      </c>
      <c r="W51" s="23">
        <v>0</v>
      </c>
      <c r="X51" s="23">
        <v>4</v>
      </c>
      <c r="Y51" s="23">
        <v>21</v>
      </c>
      <c r="Z51" s="23">
        <v>0</v>
      </c>
      <c r="AA51" s="23">
        <v>4</v>
      </c>
      <c r="AB51" s="23">
        <v>466</v>
      </c>
      <c r="AC51" s="21">
        <f t="shared" si="1"/>
        <v>550</v>
      </c>
      <c r="AD51" s="101"/>
      <c r="AE51" s="24">
        <f>AD50-AE50</f>
        <v>89</v>
      </c>
    </row>
    <row r="52" spans="1:33" ht="30" x14ac:dyDescent="0.25">
      <c r="A52" s="98"/>
      <c r="B52" s="1" t="s">
        <v>49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1">
        <f t="shared" si="0"/>
        <v>0</v>
      </c>
      <c r="N52" s="101"/>
      <c r="O52" s="24"/>
      <c r="Q52" s="98"/>
      <c r="R52" s="1" t="s">
        <v>49</v>
      </c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1">
        <f t="shared" si="1"/>
        <v>0</v>
      </c>
      <c r="AD52" s="101"/>
      <c r="AE52" s="24"/>
    </row>
    <row r="53" spans="1:33" ht="30.75" thickBot="1" x14ac:dyDescent="0.3">
      <c r="A53" s="99"/>
      <c r="B53" s="37" t="s">
        <v>50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9">
        <f>SUM(C53:L53)</f>
        <v>0</v>
      </c>
      <c r="N53" s="127"/>
      <c r="O53" s="28"/>
      <c r="Q53" s="99"/>
      <c r="R53" s="37" t="s">
        <v>50</v>
      </c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9">
        <f>SUM(S53:AB53)</f>
        <v>0</v>
      </c>
      <c r="AD53" s="127"/>
      <c r="AE53" s="28"/>
      <c r="AF53" s="3" t="s">
        <v>95</v>
      </c>
      <c r="AG53" s="3" t="s">
        <v>96</v>
      </c>
    </row>
    <row r="54" spans="1:33" s="70" customFormat="1" ht="15.75" thickBot="1" x14ac:dyDescent="0.3">
      <c r="A54" s="68" t="s">
        <v>70</v>
      </c>
      <c r="B54" s="68"/>
      <c r="C54" s="68">
        <f t="shared" ref="C54:N54" si="2">SUM(C6:C53)</f>
        <v>153</v>
      </c>
      <c r="D54" s="68">
        <f t="shared" si="2"/>
        <v>37</v>
      </c>
      <c r="E54" s="68">
        <f t="shared" si="2"/>
        <v>111</v>
      </c>
      <c r="F54" s="68">
        <f t="shared" si="2"/>
        <v>596</v>
      </c>
      <c r="G54" s="68">
        <f t="shared" si="2"/>
        <v>1</v>
      </c>
      <c r="H54" s="68">
        <f t="shared" si="2"/>
        <v>22</v>
      </c>
      <c r="I54" s="68">
        <f t="shared" si="2"/>
        <v>53</v>
      </c>
      <c r="J54" s="68">
        <f t="shared" si="2"/>
        <v>113</v>
      </c>
      <c r="K54" s="68">
        <f t="shared" si="2"/>
        <v>32</v>
      </c>
      <c r="L54" s="68">
        <f t="shared" si="2"/>
        <v>3617</v>
      </c>
      <c r="M54" s="68">
        <f t="shared" si="2"/>
        <v>4735</v>
      </c>
      <c r="N54" s="69">
        <f t="shared" si="2"/>
        <v>4735</v>
      </c>
      <c r="O54" s="68">
        <v>7779</v>
      </c>
      <c r="Q54" s="68" t="s">
        <v>70</v>
      </c>
      <c r="R54" s="68"/>
      <c r="S54" s="68">
        <f>SUM(S6:S53)</f>
        <v>139</v>
      </c>
      <c r="T54" s="68">
        <f>SUM(T7:T53)</f>
        <v>18</v>
      </c>
      <c r="U54" s="68">
        <f>SUM(U7:U53)</f>
        <v>81</v>
      </c>
      <c r="V54" s="68">
        <f t="shared" ref="V54:AD54" si="3">SUM(V6:V53)</f>
        <v>320</v>
      </c>
      <c r="W54" s="68">
        <f t="shared" si="3"/>
        <v>0</v>
      </c>
      <c r="X54" s="68">
        <f t="shared" si="3"/>
        <v>22</v>
      </c>
      <c r="Y54" s="68">
        <f t="shared" si="3"/>
        <v>71</v>
      </c>
      <c r="Z54" s="68">
        <f t="shared" si="3"/>
        <v>87</v>
      </c>
      <c r="AA54" s="68">
        <f t="shared" si="3"/>
        <v>10</v>
      </c>
      <c r="AB54" s="68">
        <f t="shared" si="3"/>
        <v>2678</v>
      </c>
      <c r="AC54" s="68">
        <f t="shared" si="3"/>
        <v>3426</v>
      </c>
      <c r="AD54" s="69">
        <f t="shared" si="3"/>
        <v>3426</v>
      </c>
      <c r="AE54" s="68">
        <v>7696</v>
      </c>
    </row>
    <row r="56" spans="1:33" x14ac:dyDescent="0.25">
      <c r="G56" s="73"/>
      <c r="H56" s="73"/>
      <c r="I56" s="73"/>
      <c r="J56" s="73"/>
      <c r="K56" s="73"/>
      <c r="L56" s="73"/>
      <c r="M56" s="72"/>
      <c r="P56" s="78"/>
      <c r="Q56" s="73"/>
      <c r="R56" s="73"/>
      <c r="S56" s="73"/>
      <c r="T56" s="73"/>
      <c r="U56" s="73"/>
      <c r="V56" s="73"/>
    </row>
  </sheetData>
  <mergeCells count="40">
    <mergeCell ref="A2:L2"/>
    <mergeCell ref="M3:M5"/>
    <mergeCell ref="O3:O5"/>
    <mergeCell ref="C4:C5"/>
    <mergeCell ref="A50:A53"/>
    <mergeCell ref="A3:A5"/>
    <mergeCell ref="B3:B5"/>
    <mergeCell ref="C3:H3"/>
    <mergeCell ref="A6:A16"/>
    <mergeCell ref="A17:A19"/>
    <mergeCell ref="A28:A45"/>
    <mergeCell ref="A46:A49"/>
    <mergeCell ref="A20:A27"/>
    <mergeCell ref="N3:N5"/>
    <mergeCell ref="N6:N16"/>
    <mergeCell ref="N17:N19"/>
    <mergeCell ref="Q2:AE2"/>
    <mergeCell ref="Q3:Q5"/>
    <mergeCell ref="R3:R5"/>
    <mergeCell ref="S3:X3"/>
    <mergeCell ref="AC3:AC5"/>
    <mergeCell ref="AE3:AE5"/>
    <mergeCell ref="S4:S5"/>
    <mergeCell ref="AD46:AD49"/>
    <mergeCell ref="AD50:AD53"/>
    <mergeCell ref="Q6:Q16"/>
    <mergeCell ref="Q17:Q19"/>
    <mergeCell ref="Q20:Q27"/>
    <mergeCell ref="Q28:Q45"/>
    <mergeCell ref="Q46:Q49"/>
    <mergeCell ref="AD3:AD5"/>
    <mergeCell ref="AD6:AD16"/>
    <mergeCell ref="AD17:AD19"/>
    <mergeCell ref="AD20:AD27"/>
    <mergeCell ref="AD28:AD45"/>
    <mergeCell ref="N20:N27"/>
    <mergeCell ref="N28:N45"/>
    <mergeCell ref="N46:N49"/>
    <mergeCell ref="N50:N53"/>
    <mergeCell ref="Q50:Q5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F53"/>
  <sheetViews>
    <sheetView zoomScale="50" zoomScaleNormal="50" workbookViewId="0">
      <selection activeCell="J7" sqref="J7"/>
    </sheetView>
  </sheetViews>
  <sheetFormatPr baseColWidth="10" defaultColWidth="9.140625" defaultRowHeight="15" x14ac:dyDescent="0.25"/>
  <cols>
    <col min="1" max="1" width="27.7109375" style="45" bestFit="1" customWidth="1"/>
    <col min="2" max="2" width="27.140625" style="45" bestFit="1" customWidth="1"/>
    <col min="3" max="3" width="17.85546875" style="45" customWidth="1"/>
    <col min="4" max="4" width="15.85546875" style="45" customWidth="1"/>
    <col min="5" max="5" width="20.85546875" style="45" customWidth="1"/>
    <col min="6" max="6" width="13.28515625" style="45" customWidth="1"/>
    <col min="7" max="7" width="16.7109375" style="45" customWidth="1"/>
    <col min="8" max="8" width="17.140625" style="45" customWidth="1"/>
    <col min="9" max="9" width="16.85546875" style="45" customWidth="1"/>
    <col min="10" max="10" width="34.85546875" style="45" customWidth="1"/>
    <col min="11" max="11" width="27.140625" style="45" customWidth="1"/>
    <col min="12" max="12" width="38.28515625" style="45" customWidth="1"/>
    <col min="13" max="13" width="17.7109375" style="45" customWidth="1"/>
    <col min="14" max="14" width="16.28515625" style="47" customWidth="1"/>
    <col min="15" max="15" width="17" style="47" customWidth="1"/>
    <col min="16" max="16" width="33" style="47" customWidth="1"/>
    <col min="17" max="17" width="21.5703125" style="3" customWidth="1"/>
    <col min="18" max="18" width="27.7109375" style="45" bestFit="1" customWidth="1"/>
    <col min="19" max="19" width="20.42578125" style="45" customWidth="1"/>
    <col min="20" max="20" width="13.28515625" style="45" customWidth="1"/>
    <col min="21" max="21" width="28.5703125" style="45" customWidth="1"/>
    <col min="22" max="22" width="19.7109375" style="45" customWidth="1"/>
    <col min="23" max="23" width="24.5703125" style="45" customWidth="1"/>
    <col min="24" max="24" width="17.140625" style="45" customWidth="1"/>
    <col min="25" max="25" width="16.85546875" style="45" customWidth="1"/>
    <col min="26" max="26" width="34.85546875" style="45" customWidth="1"/>
    <col min="27" max="27" width="27.140625" style="45" customWidth="1"/>
    <col min="28" max="28" width="38.28515625" style="45" customWidth="1"/>
    <col min="29" max="29" width="17.7109375" style="45" customWidth="1"/>
    <col min="30" max="30" width="21.5703125" style="47" customWidth="1"/>
    <col min="31" max="31" width="17" style="47" customWidth="1"/>
    <col min="32" max="32" width="21.5703125" style="47" bestFit="1" customWidth="1"/>
    <col min="33" max="16384" width="9.140625" style="3"/>
  </cols>
  <sheetData>
    <row r="1" spans="1:32" ht="34.5" customHeight="1" thickBot="1" x14ac:dyDescent="0.3">
      <c r="A1" s="150" t="s">
        <v>83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1"/>
      <c r="R1" s="150" t="s">
        <v>84</v>
      </c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2" ht="15" customHeight="1" x14ac:dyDescent="0.25">
      <c r="A2" s="110" t="s">
        <v>0</v>
      </c>
      <c r="B2" s="123" t="s">
        <v>1</v>
      </c>
      <c r="C2" s="124" t="s">
        <v>58</v>
      </c>
      <c r="D2" s="125"/>
      <c r="E2" s="125"/>
      <c r="F2" s="125"/>
      <c r="G2" s="125"/>
      <c r="H2" s="125"/>
      <c r="I2" s="125"/>
      <c r="J2" s="6" t="s">
        <v>55</v>
      </c>
      <c r="K2" s="7" t="s">
        <v>54</v>
      </c>
      <c r="L2" s="6" t="s">
        <v>53</v>
      </c>
      <c r="M2" s="7" t="s">
        <v>56</v>
      </c>
      <c r="N2" s="123" t="s">
        <v>68</v>
      </c>
      <c r="O2" s="113" t="s">
        <v>82</v>
      </c>
      <c r="P2" s="126" t="s">
        <v>98</v>
      </c>
      <c r="R2" s="110" t="s">
        <v>0</v>
      </c>
      <c r="S2" s="123" t="s">
        <v>1</v>
      </c>
      <c r="T2" s="124" t="s">
        <v>58</v>
      </c>
      <c r="U2" s="125"/>
      <c r="V2" s="125"/>
      <c r="W2" s="125"/>
      <c r="X2" s="125"/>
      <c r="Y2" s="125"/>
      <c r="Z2" s="6" t="s">
        <v>55</v>
      </c>
      <c r="AA2" s="7" t="s">
        <v>54</v>
      </c>
      <c r="AB2" s="6" t="s">
        <v>53</v>
      </c>
      <c r="AC2" s="7" t="s">
        <v>56</v>
      </c>
      <c r="AD2" s="123" t="s">
        <v>68</v>
      </c>
      <c r="AE2" s="113" t="s">
        <v>82</v>
      </c>
      <c r="AF2" s="130" t="s">
        <v>97</v>
      </c>
    </row>
    <row r="3" spans="1:32" s="10" customFormat="1" ht="75" x14ac:dyDescent="0.25">
      <c r="A3" s="111"/>
      <c r="B3" s="114"/>
      <c r="C3" s="113" t="s">
        <v>60</v>
      </c>
      <c r="D3" s="8" t="s">
        <v>76</v>
      </c>
      <c r="E3" s="8" t="s">
        <v>74</v>
      </c>
      <c r="F3" s="8" t="s">
        <v>72</v>
      </c>
      <c r="G3" s="4" t="s">
        <v>51</v>
      </c>
      <c r="H3" s="4" t="s">
        <v>52</v>
      </c>
      <c r="I3" s="4" t="s">
        <v>69</v>
      </c>
      <c r="J3" s="4" t="s">
        <v>63</v>
      </c>
      <c r="K3" s="9" t="s">
        <v>65</v>
      </c>
      <c r="L3" s="4" t="s">
        <v>66</v>
      </c>
      <c r="M3" s="9" t="s">
        <v>57</v>
      </c>
      <c r="N3" s="114"/>
      <c r="O3" s="114"/>
      <c r="P3" s="117"/>
      <c r="R3" s="111"/>
      <c r="S3" s="114"/>
      <c r="T3" s="113" t="s">
        <v>60</v>
      </c>
      <c r="U3" s="8" t="s">
        <v>74</v>
      </c>
      <c r="V3" s="8" t="s">
        <v>72</v>
      </c>
      <c r="W3" s="4" t="s">
        <v>51</v>
      </c>
      <c r="X3" s="4" t="s">
        <v>52</v>
      </c>
      <c r="Y3" s="4" t="s">
        <v>69</v>
      </c>
      <c r="Z3" s="4" t="s">
        <v>63</v>
      </c>
      <c r="AA3" s="9" t="s">
        <v>65</v>
      </c>
      <c r="AB3" s="4" t="s">
        <v>66</v>
      </c>
      <c r="AC3" s="9" t="s">
        <v>57</v>
      </c>
      <c r="AD3" s="114"/>
      <c r="AE3" s="114"/>
      <c r="AF3" s="131"/>
    </row>
    <row r="4" spans="1:32" s="10" customFormat="1" ht="29.25" customHeight="1" thickBot="1" x14ac:dyDescent="0.3">
      <c r="A4" s="112"/>
      <c r="B4" s="115"/>
      <c r="C4" s="115"/>
      <c r="D4" s="12" t="s">
        <v>77</v>
      </c>
      <c r="E4" s="11" t="s">
        <v>75</v>
      </c>
      <c r="F4" s="12" t="s">
        <v>73</v>
      </c>
      <c r="G4" s="13" t="s">
        <v>59</v>
      </c>
      <c r="H4" s="13" t="s">
        <v>61</v>
      </c>
      <c r="I4" s="13" t="s">
        <v>62</v>
      </c>
      <c r="J4" s="13" t="s">
        <v>64</v>
      </c>
      <c r="K4" s="14">
        <v>0.2</v>
      </c>
      <c r="L4" s="13" t="s">
        <v>67</v>
      </c>
      <c r="M4" s="14">
        <v>0.1</v>
      </c>
      <c r="N4" s="115"/>
      <c r="O4" s="115"/>
      <c r="P4" s="118"/>
      <c r="R4" s="112"/>
      <c r="S4" s="115"/>
      <c r="T4" s="115"/>
      <c r="U4" s="11" t="s">
        <v>75</v>
      </c>
      <c r="V4" s="12" t="s">
        <v>73</v>
      </c>
      <c r="W4" s="13" t="s">
        <v>59</v>
      </c>
      <c r="X4" s="13" t="s">
        <v>61</v>
      </c>
      <c r="Y4" s="13" t="s">
        <v>62</v>
      </c>
      <c r="Z4" s="13" t="s">
        <v>64</v>
      </c>
      <c r="AA4" s="14">
        <v>0.2</v>
      </c>
      <c r="AB4" s="13" t="s">
        <v>67</v>
      </c>
      <c r="AC4" s="14">
        <v>0.1</v>
      </c>
      <c r="AD4" s="115"/>
      <c r="AE4" s="115"/>
      <c r="AF4" s="132"/>
    </row>
    <row r="5" spans="1:32" ht="30" x14ac:dyDescent="0.25">
      <c r="A5" s="103" t="s">
        <v>2</v>
      </c>
      <c r="B5" s="52" t="s">
        <v>7</v>
      </c>
      <c r="C5" s="53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12</v>
      </c>
      <c r="N5" s="17">
        <f>SUM(C5:M5)</f>
        <v>14</v>
      </c>
      <c r="O5" s="100">
        <f>N5+N6+N7+N8+N9+N10+N11+N12+N13+N14+N15</f>
        <v>1101</v>
      </c>
      <c r="P5" s="18">
        <f>M5+M7+M8+M9+M11+M12+M13+M14+M15</f>
        <v>902</v>
      </c>
      <c r="R5" s="103" t="s">
        <v>2</v>
      </c>
      <c r="S5" s="15" t="s">
        <v>7</v>
      </c>
      <c r="T5" s="16">
        <v>1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12</v>
      </c>
      <c r="AD5" s="17">
        <f>SUM(T5:AC5)</f>
        <v>13</v>
      </c>
      <c r="AE5" s="100">
        <f>AD5+AD6+AD7+AD8+AD9+AD10+AD11+AD12+AD13+AD14+AD15</f>
        <v>983</v>
      </c>
      <c r="AF5" s="18">
        <f>AC5+AC7+AC8+AC9+AC11+AC12+AC13+AC14+AC15</f>
        <v>858</v>
      </c>
    </row>
    <row r="6" spans="1:32" x14ac:dyDescent="0.25">
      <c r="A6" s="97"/>
      <c r="B6" s="54" t="s">
        <v>71</v>
      </c>
      <c r="C6" s="55"/>
      <c r="D6" s="23"/>
      <c r="E6" s="23"/>
      <c r="F6" s="23"/>
      <c r="G6" s="23"/>
      <c r="H6" s="23"/>
      <c r="I6" s="23"/>
      <c r="J6" s="23"/>
      <c r="K6" s="23"/>
      <c r="L6" s="23"/>
      <c r="M6" s="23"/>
      <c r="N6" s="21">
        <f t="shared" ref="N6:N51" si="0">SUM(C6:M6)</f>
        <v>0</v>
      </c>
      <c r="O6" s="101"/>
      <c r="P6" s="24">
        <f>O5-P5</f>
        <v>199</v>
      </c>
      <c r="R6" s="98"/>
      <c r="S6" s="2" t="s">
        <v>71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1">
        <f t="shared" ref="AD6:AD51" si="1">SUM(T6:AC6)</f>
        <v>0</v>
      </c>
      <c r="AE6" s="101"/>
      <c r="AF6" s="24">
        <f>AE5-AF5</f>
        <v>125</v>
      </c>
    </row>
    <row r="7" spans="1:32" ht="30" x14ac:dyDescent="0.25">
      <c r="A7" s="98"/>
      <c r="B7" s="51" t="s">
        <v>8</v>
      </c>
      <c r="C7" s="55">
        <v>14</v>
      </c>
      <c r="D7" s="23"/>
      <c r="E7" s="23">
        <v>1</v>
      </c>
      <c r="F7" s="23">
        <v>7</v>
      </c>
      <c r="G7" s="23">
        <v>18</v>
      </c>
      <c r="H7" s="23">
        <v>0</v>
      </c>
      <c r="I7" s="23">
        <v>0</v>
      </c>
      <c r="J7" s="23">
        <v>5</v>
      </c>
      <c r="K7" s="23">
        <v>0</v>
      </c>
      <c r="L7" s="23">
        <v>2</v>
      </c>
      <c r="M7" s="23">
        <v>309</v>
      </c>
      <c r="N7" s="21">
        <f t="shared" si="0"/>
        <v>356</v>
      </c>
      <c r="O7" s="101"/>
      <c r="P7" s="24"/>
      <c r="R7" s="98"/>
      <c r="S7" s="2" t="s">
        <v>8</v>
      </c>
      <c r="T7" s="23">
        <v>13</v>
      </c>
      <c r="U7" s="23">
        <v>1</v>
      </c>
      <c r="V7" s="23">
        <v>5</v>
      </c>
      <c r="W7" s="23">
        <v>11</v>
      </c>
      <c r="X7" s="23">
        <v>0</v>
      </c>
      <c r="Y7" s="23">
        <v>0</v>
      </c>
      <c r="Z7" s="23">
        <v>2</v>
      </c>
      <c r="AA7" s="23">
        <v>0</v>
      </c>
      <c r="AB7" s="23">
        <v>5</v>
      </c>
      <c r="AC7" s="23">
        <v>305</v>
      </c>
      <c r="AD7" s="21">
        <f t="shared" si="1"/>
        <v>342</v>
      </c>
      <c r="AE7" s="101"/>
      <c r="AF7" s="24"/>
    </row>
    <row r="8" spans="1:32" ht="30" x14ac:dyDescent="0.25">
      <c r="A8" s="98"/>
      <c r="B8" s="51" t="s">
        <v>9</v>
      </c>
      <c r="C8" s="55">
        <v>3</v>
      </c>
      <c r="D8" s="23"/>
      <c r="E8" s="23">
        <v>0</v>
      </c>
      <c r="F8" s="23">
        <v>0</v>
      </c>
      <c r="G8" s="23">
        <v>4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61</v>
      </c>
      <c r="N8" s="21">
        <f t="shared" si="0"/>
        <v>68</v>
      </c>
      <c r="O8" s="101"/>
      <c r="P8" s="24"/>
      <c r="R8" s="98"/>
      <c r="S8" s="2" t="s">
        <v>9</v>
      </c>
      <c r="T8" s="23">
        <v>4</v>
      </c>
      <c r="U8" s="23">
        <v>0</v>
      </c>
      <c r="V8" s="23">
        <v>1</v>
      </c>
      <c r="W8" s="23">
        <v>1</v>
      </c>
      <c r="X8" s="23">
        <v>0</v>
      </c>
      <c r="Y8" s="23">
        <v>1</v>
      </c>
      <c r="Z8" s="23">
        <v>0</v>
      </c>
      <c r="AA8" s="23">
        <v>0</v>
      </c>
      <c r="AB8" s="23">
        <v>0</v>
      </c>
      <c r="AC8" s="23">
        <v>60</v>
      </c>
      <c r="AD8" s="21">
        <f t="shared" si="1"/>
        <v>67</v>
      </c>
      <c r="AE8" s="101"/>
      <c r="AF8" s="24"/>
    </row>
    <row r="9" spans="1:32" x14ac:dyDescent="0.25">
      <c r="A9" s="98"/>
      <c r="B9" s="51" t="s">
        <v>10</v>
      </c>
      <c r="C9" s="55">
        <v>17</v>
      </c>
      <c r="D9" s="23">
        <v>22</v>
      </c>
      <c r="E9" s="23">
        <v>0</v>
      </c>
      <c r="F9" s="23">
        <v>17</v>
      </c>
      <c r="G9" s="23">
        <v>14</v>
      </c>
      <c r="H9" s="23">
        <v>0</v>
      </c>
      <c r="I9" s="23">
        <v>1</v>
      </c>
      <c r="J9" s="23">
        <v>3</v>
      </c>
      <c r="K9" s="23">
        <v>0</v>
      </c>
      <c r="L9" s="23">
        <v>3</v>
      </c>
      <c r="M9" s="23">
        <v>398</v>
      </c>
      <c r="N9" s="21">
        <f t="shared" si="0"/>
        <v>475</v>
      </c>
      <c r="O9" s="101"/>
      <c r="P9" s="24"/>
      <c r="R9" s="98"/>
      <c r="S9" s="2" t="s">
        <v>10</v>
      </c>
      <c r="T9" s="23">
        <v>16</v>
      </c>
      <c r="U9" s="23">
        <v>2</v>
      </c>
      <c r="V9" s="23">
        <v>14</v>
      </c>
      <c r="W9" s="23">
        <v>13</v>
      </c>
      <c r="X9" s="23">
        <v>0</v>
      </c>
      <c r="Y9" s="23">
        <v>3</v>
      </c>
      <c r="Z9" s="23">
        <v>4</v>
      </c>
      <c r="AA9" s="23">
        <v>0</v>
      </c>
      <c r="AB9" s="23">
        <v>2</v>
      </c>
      <c r="AC9" s="23">
        <v>382</v>
      </c>
      <c r="AD9" s="21">
        <f t="shared" si="1"/>
        <v>436</v>
      </c>
      <c r="AE9" s="101"/>
      <c r="AF9" s="24"/>
    </row>
    <row r="10" spans="1:32" ht="45" x14ac:dyDescent="0.25">
      <c r="A10" s="98"/>
      <c r="B10" s="50" t="s">
        <v>45</v>
      </c>
      <c r="C10" s="5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1">
        <f t="shared" si="0"/>
        <v>0</v>
      </c>
      <c r="O10" s="101"/>
      <c r="P10" s="24"/>
      <c r="R10" s="98"/>
      <c r="S10" s="1" t="s">
        <v>45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1">
        <f t="shared" si="1"/>
        <v>0</v>
      </c>
      <c r="AE10" s="101"/>
      <c r="AF10" s="24"/>
    </row>
    <row r="11" spans="1:32" ht="60" x14ac:dyDescent="0.25">
      <c r="A11" s="98"/>
      <c r="B11" s="50" t="s">
        <v>46</v>
      </c>
      <c r="C11" s="55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4</v>
      </c>
      <c r="L11" s="23">
        <v>0</v>
      </c>
      <c r="M11" s="23">
        <v>23</v>
      </c>
      <c r="N11" s="21">
        <f t="shared" si="0"/>
        <v>27</v>
      </c>
      <c r="O11" s="101"/>
      <c r="P11" s="24"/>
      <c r="R11" s="98"/>
      <c r="S11" s="1" t="s">
        <v>46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8</v>
      </c>
      <c r="AB11" s="23">
        <v>0</v>
      </c>
      <c r="AC11" s="23">
        <v>32</v>
      </c>
      <c r="AD11" s="21">
        <f t="shared" si="1"/>
        <v>40</v>
      </c>
      <c r="AE11" s="101"/>
      <c r="AF11" s="24"/>
    </row>
    <row r="12" spans="1:32" ht="45" x14ac:dyDescent="0.25">
      <c r="A12" s="98"/>
      <c r="B12" s="50" t="s">
        <v>47</v>
      </c>
      <c r="C12" s="55">
        <v>0</v>
      </c>
      <c r="D12" s="23">
        <v>17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7</v>
      </c>
      <c r="L12" s="23">
        <v>0</v>
      </c>
      <c r="M12" s="23">
        <v>44</v>
      </c>
      <c r="N12" s="21">
        <f t="shared" si="0"/>
        <v>68</v>
      </c>
      <c r="O12" s="101"/>
      <c r="P12" s="24"/>
      <c r="R12" s="98"/>
      <c r="S12" s="1" t="s">
        <v>47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5</v>
      </c>
      <c r="AB12" s="23">
        <v>0</v>
      </c>
      <c r="AC12" s="23">
        <v>42</v>
      </c>
      <c r="AD12" s="21">
        <f t="shared" si="1"/>
        <v>47</v>
      </c>
      <c r="AE12" s="101"/>
      <c r="AF12" s="24"/>
    </row>
    <row r="13" spans="1:32" ht="30" x14ac:dyDescent="0.25">
      <c r="A13" s="98"/>
      <c r="B13" s="50" t="s">
        <v>48</v>
      </c>
      <c r="C13" s="55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3</v>
      </c>
      <c r="L13" s="23">
        <v>0</v>
      </c>
      <c r="M13" s="23">
        <v>8</v>
      </c>
      <c r="N13" s="21">
        <f t="shared" si="0"/>
        <v>11</v>
      </c>
      <c r="O13" s="101"/>
      <c r="P13" s="24"/>
      <c r="R13" s="98"/>
      <c r="S13" s="1" t="s">
        <v>48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3</v>
      </c>
      <c r="AD13" s="21">
        <f t="shared" si="1"/>
        <v>3</v>
      </c>
      <c r="AE13" s="101"/>
      <c r="AF13" s="24"/>
    </row>
    <row r="14" spans="1:32" ht="30" x14ac:dyDescent="0.25">
      <c r="A14" s="98"/>
      <c r="B14" s="51" t="s">
        <v>11</v>
      </c>
      <c r="C14" s="55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18</v>
      </c>
      <c r="L14" s="23">
        <v>0</v>
      </c>
      <c r="M14" s="23">
        <v>24</v>
      </c>
      <c r="N14" s="21">
        <f t="shared" si="0"/>
        <v>42</v>
      </c>
      <c r="O14" s="101"/>
      <c r="P14" s="24"/>
      <c r="R14" s="98"/>
      <c r="S14" s="2" t="s">
        <v>11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3</v>
      </c>
      <c r="AB14" s="23">
        <v>0</v>
      </c>
      <c r="AC14" s="23">
        <v>7</v>
      </c>
      <c r="AD14" s="21">
        <f t="shared" si="1"/>
        <v>10</v>
      </c>
      <c r="AE14" s="101"/>
      <c r="AF14" s="24"/>
    </row>
    <row r="15" spans="1:32" ht="30.75" thickBot="1" x14ac:dyDescent="0.3">
      <c r="A15" s="99"/>
      <c r="B15" s="56" t="s">
        <v>12</v>
      </c>
      <c r="C15" s="57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17</v>
      </c>
      <c r="L15" s="58">
        <v>0</v>
      </c>
      <c r="M15" s="58">
        <v>23</v>
      </c>
      <c r="N15" s="59">
        <f t="shared" si="0"/>
        <v>40</v>
      </c>
      <c r="O15" s="127"/>
      <c r="P15" s="60"/>
      <c r="R15" s="128"/>
      <c r="S15" s="61" t="s">
        <v>12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10</v>
      </c>
      <c r="AB15" s="58">
        <v>0</v>
      </c>
      <c r="AC15" s="58">
        <v>15</v>
      </c>
      <c r="AD15" s="59">
        <f t="shared" si="1"/>
        <v>25</v>
      </c>
      <c r="AE15" s="127"/>
      <c r="AF15" s="60"/>
    </row>
    <row r="16" spans="1:32" x14ac:dyDescent="0.25">
      <c r="A16" s="133" t="s">
        <v>3</v>
      </c>
      <c r="B16" s="54" t="s">
        <v>13</v>
      </c>
      <c r="C16" s="62">
        <v>7</v>
      </c>
      <c r="D16" s="20"/>
      <c r="E16" s="20">
        <v>0</v>
      </c>
      <c r="F16" s="20">
        <v>8</v>
      </c>
      <c r="G16" s="20">
        <v>57</v>
      </c>
      <c r="H16" s="20">
        <v>0</v>
      </c>
      <c r="I16" s="20">
        <v>2</v>
      </c>
      <c r="J16" s="20">
        <v>3</v>
      </c>
      <c r="K16" s="20">
        <v>0</v>
      </c>
      <c r="L16" s="20">
        <v>1</v>
      </c>
      <c r="M16" s="20">
        <v>92</v>
      </c>
      <c r="N16" s="30">
        <f t="shared" si="0"/>
        <v>170</v>
      </c>
      <c r="O16" s="101">
        <f>N16+N17+N18</f>
        <v>306</v>
      </c>
      <c r="P16" s="22">
        <f>M16+M17+M18</f>
        <v>153</v>
      </c>
      <c r="R16" s="97" t="s">
        <v>3</v>
      </c>
      <c r="S16" s="19" t="s">
        <v>13</v>
      </c>
      <c r="T16" s="20">
        <v>7</v>
      </c>
      <c r="U16" s="20">
        <v>0</v>
      </c>
      <c r="V16" s="20">
        <v>3</v>
      </c>
      <c r="W16" s="20">
        <v>122</v>
      </c>
      <c r="X16" s="20">
        <v>0</v>
      </c>
      <c r="Y16" s="20">
        <v>2</v>
      </c>
      <c r="Z16" s="20">
        <v>4</v>
      </c>
      <c r="AA16" s="20">
        <v>0</v>
      </c>
      <c r="AB16" s="20">
        <v>1</v>
      </c>
      <c r="AC16" s="20">
        <v>101</v>
      </c>
      <c r="AD16" s="30">
        <f t="shared" si="1"/>
        <v>240</v>
      </c>
      <c r="AE16" s="101">
        <f>AD16+AD17+AD18</f>
        <v>359</v>
      </c>
      <c r="AF16" s="22">
        <f>AC16+AC17+AC18</f>
        <v>145</v>
      </c>
    </row>
    <row r="17" spans="1:32" x14ac:dyDescent="0.25">
      <c r="A17" s="134"/>
      <c r="B17" s="51" t="s">
        <v>14</v>
      </c>
      <c r="C17" s="55">
        <v>6</v>
      </c>
      <c r="D17" s="23">
        <v>0</v>
      </c>
      <c r="E17" s="23">
        <v>3</v>
      </c>
      <c r="F17" s="23">
        <v>7</v>
      </c>
      <c r="G17" s="23">
        <v>49</v>
      </c>
      <c r="H17" s="23">
        <v>0</v>
      </c>
      <c r="I17" s="23">
        <v>0</v>
      </c>
      <c r="J17" s="23">
        <v>1</v>
      </c>
      <c r="K17" s="23">
        <v>0</v>
      </c>
      <c r="L17" s="23">
        <v>2</v>
      </c>
      <c r="M17" s="23">
        <v>39</v>
      </c>
      <c r="N17" s="21">
        <f t="shared" si="0"/>
        <v>107</v>
      </c>
      <c r="O17" s="101"/>
      <c r="P17" s="24">
        <f>O16-P16</f>
        <v>153</v>
      </c>
      <c r="R17" s="98"/>
      <c r="S17" s="2" t="s">
        <v>14</v>
      </c>
      <c r="T17" s="23">
        <v>4</v>
      </c>
      <c r="U17" s="23">
        <v>1</v>
      </c>
      <c r="V17" s="23">
        <v>4</v>
      </c>
      <c r="W17" s="23">
        <v>54</v>
      </c>
      <c r="X17" s="23">
        <v>0</v>
      </c>
      <c r="Y17" s="23">
        <v>1</v>
      </c>
      <c r="Z17" s="23">
        <v>2</v>
      </c>
      <c r="AA17" s="23">
        <v>0</v>
      </c>
      <c r="AB17" s="23">
        <v>1</v>
      </c>
      <c r="AC17" s="23">
        <v>24</v>
      </c>
      <c r="AD17" s="21">
        <f t="shared" si="1"/>
        <v>91</v>
      </c>
      <c r="AE17" s="101"/>
      <c r="AF17" s="24">
        <f>AE16-AF16</f>
        <v>214</v>
      </c>
    </row>
    <row r="18" spans="1:32" ht="35.25" customHeight="1" thickBot="1" x14ac:dyDescent="0.3">
      <c r="A18" s="135"/>
      <c r="B18" s="56" t="s">
        <v>15</v>
      </c>
      <c r="C18" s="57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7</v>
      </c>
      <c r="L18" s="58">
        <v>0</v>
      </c>
      <c r="M18" s="58">
        <v>22</v>
      </c>
      <c r="N18" s="59">
        <f t="shared" si="0"/>
        <v>29</v>
      </c>
      <c r="O18" s="127"/>
      <c r="P18" s="60"/>
      <c r="R18" s="128"/>
      <c r="S18" s="61" t="s">
        <v>15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8</v>
      </c>
      <c r="AB18" s="58">
        <v>0</v>
      </c>
      <c r="AC18" s="58">
        <v>20</v>
      </c>
      <c r="AD18" s="59">
        <f t="shared" si="1"/>
        <v>28</v>
      </c>
      <c r="AE18" s="127"/>
      <c r="AF18" s="60"/>
    </row>
    <row r="19" spans="1:32" ht="45.75" thickTop="1" x14ac:dyDescent="0.25">
      <c r="A19" s="101" t="s">
        <v>4</v>
      </c>
      <c r="B19" s="54" t="s">
        <v>16</v>
      </c>
      <c r="C19" s="62">
        <v>3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20</v>
      </c>
      <c r="N19" s="30">
        <f t="shared" si="0"/>
        <v>23</v>
      </c>
      <c r="O19" s="101">
        <f>N19+N20+N21+N22+N23+N24+N25+N26</f>
        <v>621</v>
      </c>
      <c r="P19" s="22">
        <f>M19+M21+M22+M23+M24+M25+M26</f>
        <v>381</v>
      </c>
      <c r="R19" s="105" t="s">
        <v>4</v>
      </c>
      <c r="S19" s="19" t="s">
        <v>16</v>
      </c>
      <c r="T19" s="20">
        <v>1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11</v>
      </c>
      <c r="AD19" s="30">
        <f t="shared" si="1"/>
        <v>12</v>
      </c>
      <c r="AE19" s="101">
        <f>AD19+AD20+AD21+AD22+AD23+AD24+AD25+AD26</f>
        <v>547</v>
      </c>
      <c r="AF19" s="22">
        <f>AC19+AC21+AC22+AC23+AC26</f>
        <v>394</v>
      </c>
    </row>
    <row r="20" spans="1:32" ht="45" x14ac:dyDescent="0.25">
      <c r="A20" s="101"/>
      <c r="B20" s="50" t="s">
        <v>37</v>
      </c>
      <c r="C20" s="5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1">
        <f t="shared" si="0"/>
        <v>0</v>
      </c>
      <c r="O20" s="101"/>
      <c r="P20" s="24">
        <f>O19-P19</f>
        <v>240</v>
      </c>
      <c r="R20" s="105"/>
      <c r="S20" s="1" t="s">
        <v>37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1">
        <f t="shared" si="1"/>
        <v>0</v>
      </c>
      <c r="AE20" s="101"/>
      <c r="AF20" s="24">
        <f>AE19-AF19</f>
        <v>153</v>
      </c>
    </row>
    <row r="21" spans="1:32" ht="30" x14ac:dyDescent="0.25">
      <c r="A21" s="101"/>
      <c r="B21" s="50" t="s">
        <v>36</v>
      </c>
      <c r="C21" s="55">
        <v>8</v>
      </c>
      <c r="D21" s="23">
        <v>0</v>
      </c>
      <c r="E21" s="23">
        <v>3</v>
      </c>
      <c r="F21" s="23">
        <v>11</v>
      </c>
      <c r="G21" s="23">
        <v>51</v>
      </c>
      <c r="H21" s="23">
        <v>0</v>
      </c>
      <c r="I21" s="23">
        <v>1</v>
      </c>
      <c r="J21" s="23">
        <v>4</v>
      </c>
      <c r="K21" s="23">
        <v>0</v>
      </c>
      <c r="L21" s="23">
        <v>0</v>
      </c>
      <c r="M21" s="23">
        <v>161</v>
      </c>
      <c r="N21" s="21">
        <f t="shared" si="0"/>
        <v>239</v>
      </c>
      <c r="O21" s="101"/>
      <c r="P21" s="24"/>
      <c r="R21" s="105"/>
      <c r="S21" s="1" t="s">
        <v>36</v>
      </c>
      <c r="T21" s="23">
        <v>10</v>
      </c>
      <c r="U21" s="23">
        <v>2</v>
      </c>
      <c r="V21" s="23">
        <v>8</v>
      </c>
      <c r="W21" s="23">
        <v>35</v>
      </c>
      <c r="X21" s="23">
        <v>2</v>
      </c>
      <c r="Y21" s="23">
        <v>0</v>
      </c>
      <c r="Z21" s="23">
        <v>0</v>
      </c>
      <c r="AA21" s="23">
        <v>0</v>
      </c>
      <c r="AB21" s="23">
        <v>5</v>
      </c>
      <c r="AC21" s="23">
        <v>172</v>
      </c>
      <c r="AD21" s="21">
        <f t="shared" si="1"/>
        <v>234</v>
      </c>
      <c r="AE21" s="101"/>
      <c r="AF21" s="24"/>
    </row>
    <row r="22" spans="1:32" ht="30" x14ac:dyDescent="0.25">
      <c r="A22" s="101"/>
      <c r="B22" s="51" t="s">
        <v>17</v>
      </c>
      <c r="C22" s="55">
        <v>9</v>
      </c>
      <c r="D22" s="23">
        <v>0</v>
      </c>
      <c r="E22" s="23">
        <v>0</v>
      </c>
      <c r="F22" s="23">
        <v>5</v>
      </c>
      <c r="G22" s="23">
        <v>69</v>
      </c>
      <c r="H22" s="23">
        <v>0</v>
      </c>
      <c r="I22" s="23">
        <v>0</v>
      </c>
      <c r="J22" s="23">
        <v>5</v>
      </c>
      <c r="K22" s="23">
        <v>0</v>
      </c>
      <c r="L22" s="23">
        <v>1</v>
      </c>
      <c r="M22" s="23">
        <v>120</v>
      </c>
      <c r="N22" s="21">
        <f t="shared" si="0"/>
        <v>209</v>
      </c>
      <c r="O22" s="101"/>
      <c r="P22" s="24"/>
      <c r="R22" s="105"/>
      <c r="S22" s="2" t="s">
        <v>17</v>
      </c>
      <c r="T22" s="23">
        <v>9</v>
      </c>
      <c r="U22" s="23">
        <v>1</v>
      </c>
      <c r="V22" s="23">
        <v>8</v>
      </c>
      <c r="W22" s="23">
        <v>5</v>
      </c>
      <c r="X22" s="23">
        <v>0</v>
      </c>
      <c r="Y22" s="23">
        <v>1</v>
      </c>
      <c r="Z22" s="23">
        <v>6</v>
      </c>
      <c r="AA22" s="23">
        <v>0</v>
      </c>
      <c r="AB22" s="23">
        <v>0</v>
      </c>
      <c r="AC22" s="23">
        <v>134</v>
      </c>
      <c r="AD22" s="21">
        <f t="shared" si="1"/>
        <v>164</v>
      </c>
      <c r="AE22" s="101"/>
      <c r="AF22" s="24"/>
    </row>
    <row r="23" spans="1:32" ht="30" x14ac:dyDescent="0.25">
      <c r="A23" s="101"/>
      <c r="B23" s="51" t="s">
        <v>18</v>
      </c>
      <c r="C23" s="55">
        <v>8</v>
      </c>
      <c r="D23" s="23">
        <v>0</v>
      </c>
      <c r="E23" s="23">
        <v>2</v>
      </c>
      <c r="F23" s="23">
        <v>8</v>
      </c>
      <c r="G23" s="23">
        <v>38</v>
      </c>
      <c r="H23" s="23">
        <v>0</v>
      </c>
      <c r="I23" s="23">
        <v>1</v>
      </c>
      <c r="J23" s="23">
        <v>0</v>
      </c>
      <c r="K23" s="23">
        <v>0</v>
      </c>
      <c r="L23" s="23">
        <v>0</v>
      </c>
      <c r="M23" s="23">
        <v>70</v>
      </c>
      <c r="N23" s="21">
        <f>SUM(C23:M23)</f>
        <v>127</v>
      </c>
      <c r="O23" s="101"/>
      <c r="P23" s="24"/>
      <c r="R23" s="105"/>
      <c r="S23" s="2" t="s">
        <v>18</v>
      </c>
      <c r="T23" s="23">
        <v>8</v>
      </c>
      <c r="U23" s="23">
        <v>1</v>
      </c>
      <c r="V23" s="23">
        <v>6</v>
      </c>
      <c r="W23" s="23">
        <v>43</v>
      </c>
      <c r="X23" s="23">
        <v>0</v>
      </c>
      <c r="Y23" s="23">
        <v>1</v>
      </c>
      <c r="Z23" s="23">
        <v>0</v>
      </c>
      <c r="AA23" s="23">
        <v>0</v>
      </c>
      <c r="AB23" s="23">
        <v>1</v>
      </c>
      <c r="AC23" s="23">
        <v>77</v>
      </c>
      <c r="AD23" s="21">
        <f>SUM(T23:AC23)</f>
        <v>137</v>
      </c>
      <c r="AE23" s="101"/>
      <c r="AF23" s="24"/>
    </row>
    <row r="24" spans="1:32" ht="30" x14ac:dyDescent="0.25">
      <c r="A24" s="101"/>
      <c r="B24" s="50" t="s">
        <v>38</v>
      </c>
      <c r="C24" s="55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2</v>
      </c>
      <c r="L24" s="23">
        <v>9</v>
      </c>
      <c r="M24" s="23">
        <v>0</v>
      </c>
      <c r="N24" s="21">
        <f t="shared" si="0"/>
        <v>11</v>
      </c>
      <c r="O24" s="101"/>
      <c r="P24" s="24"/>
      <c r="R24" s="105"/>
      <c r="S24" s="1" t="s">
        <v>38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1">
        <f t="shared" si="1"/>
        <v>0</v>
      </c>
      <c r="AE24" s="101"/>
      <c r="AF24" s="24"/>
    </row>
    <row r="25" spans="1:32" ht="45" x14ac:dyDescent="0.25">
      <c r="A25" s="101"/>
      <c r="B25" s="51" t="s">
        <v>19</v>
      </c>
      <c r="C25" s="55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2</v>
      </c>
      <c r="L25" s="23">
        <v>0</v>
      </c>
      <c r="M25" s="23">
        <v>10</v>
      </c>
      <c r="N25" s="21">
        <f t="shared" si="0"/>
        <v>12</v>
      </c>
      <c r="O25" s="101"/>
      <c r="P25" s="24"/>
      <c r="R25" s="105"/>
      <c r="S25" s="2" t="s">
        <v>19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1">
        <f t="shared" si="1"/>
        <v>0</v>
      </c>
      <c r="AE25" s="101"/>
      <c r="AF25" s="24"/>
    </row>
    <row r="26" spans="1:32" ht="48" customHeight="1" thickBot="1" x14ac:dyDescent="0.3">
      <c r="A26" s="127"/>
      <c r="B26" s="63" t="s">
        <v>78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9">
        <v>0</v>
      </c>
      <c r="O26" s="127"/>
      <c r="P26" s="60"/>
      <c r="R26" s="129"/>
      <c r="S26" s="64" t="s">
        <v>78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9">
        <v>0</v>
      </c>
      <c r="AE26" s="127"/>
      <c r="AF26" s="65"/>
    </row>
    <row r="27" spans="1:32" ht="30.75" thickTop="1" x14ac:dyDescent="0.25">
      <c r="A27" s="133" t="s">
        <v>5</v>
      </c>
      <c r="B27" s="54" t="s">
        <v>20</v>
      </c>
      <c r="C27" s="62">
        <v>2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20</v>
      </c>
      <c r="N27" s="30">
        <f t="shared" si="0"/>
        <v>22</v>
      </c>
      <c r="O27" s="101">
        <f>N27+N28+N29+N30+N31+N32+N33+N34+N35+N36+N37+N41+N42+N43+N44</f>
        <v>987</v>
      </c>
      <c r="P27" s="22">
        <f>M27+M28+M29+M30+M32+M35+M36+M42+M43+M44</f>
        <v>726</v>
      </c>
      <c r="R27" s="97" t="s">
        <v>5</v>
      </c>
      <c r="S27" s="19" t="s">
        <v>20</v>
      </c>
      <c r="T27" s="20">
        <v>1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12</v>
      </c>
      <c r="AD27" s="30">
        <f t="shared" si="1"/>
        <v>13</v>
      </c>
      <c r="AE27" s="101">
        <f>AD27+AD28+AD29+AD30+AD31+AD32+AD33+AD34+AD35+AD36+AD37+AD41+AD42+AD43+AD44</f>
        <v>920</v>
      </c>
      <c r="AF27" s="22">
        <f>AC27+AC28+AC29+AC30+AC32+AC35+AC36+AC42+AC43+AC44</f>
        <v>692</v>
      </c>
    </row>
    <row r="28" spans="1:32" x14ac:dyDescent="0.25">
      <c r="A28" s="134"/>
      <c r="B28" s="51" t="s">
        <v>21</v>
      </c>
      <c r="C28" s="55">
        <v>6</v>
      </c>
      <c r="D28" s="23">
        <v>0</v>
      </c>
      <c r="E28" s="23">
        <v>0</v>
      </c>
      <c r="F28" s="23">
        <v>2</v>
      </c>
      <c r="G28" s="23">
        <v>7</v>
      </c>
      <c r="H28" s="23">
        <v>0</v>
      </c>
      <c r="I28" s="23">
        <v>3</v>
      </c>
      <c r="J28" s="23">
        <v>3</v>
      </c>
      <c r="K28" s="23">
        <v>0</v>
      </c>
      <c r="L28" s="23">
        <v>0</v>
      </c>
      <c r="M28" s="23">
        <v>103</v>
      </c>
      <c r="N28" s="21">
        <f t="shared" si="0"/>
        <v>124</v>
      </c>
      <c r="O28" s="101"/>
      <c r="P28" s="24">
        <f>O27-P27</f>
        <v>261</v>
      </c>
      <c r="R28" s="98"/>
      <c r="S28" s="2" t="s">
        <v>21</v>
      </c>
      <c r="T28" s="23">
        <v>5</v>
      </c>
      <c r="U28" s="23">
        <v>0</v>
      </c>
      <c r="V28" s="23">
        <v>2</v>
      </c>
      <c r="W28" s="23">
        <v>8</v>
      </c>
      <c r="X28" s="23">
        <v>0</v>
      </c>
      <c r="Y28" s="23">
        <v>1</v>
      </c>
      <c r="Z28" s="23">
        <v>3</v>
      </c>
      <c r="AA28" s="23">
        <v>0</v>
      </c>
      <c r="AB28" s="23">
        <v>0</v>
      </c>
      <c r="AC28" s="23">
        <v>119</v>
      </c>
      <c r="AD28" s="21">
        <f t="shared" si="1"/>
        <v>138</v>
      </c>
      <c r="AE28" s="101"/>
      <c r="AF28" s="24">
        <f>AE27-AF27</f>
        <v>228</v>
      </c>
    </row>
    <row r="29" spans="1:32" ht="45" x14ac:dyDescent="0.25">
      <c r="A29" s="134"/>
      <c r="B29" s="51" t="s">
        <v>22</v>
      </c>
      <c r="C29" s="55">
        <v>5</v>
      </c>
      <c r="D29" s="23">
        <v>0</v>
      </c>
      <c r="E29" s="23">
        <v>15</v>
      </c>
      <c r="F29" s="23">
        <v>3</v>
      </c>
      <c r="G29" s="23">
        <v>6</v>
      </c>
      <c r="H29" s="23">
        <v>0</v>
      </c>
      <c r="I29" s="23">
        <v>0</v>
      </c>
      <c r="J29" s="23">
        <v>2</v>
      </c>
      <c r="K29" s="23">
        <v>0</v>
      </c>
      <c r="L29" s="23">
        <v>0</v>
      </c>
      <c r="M29" s="23">
        <v>18</v>
      </c>
      <c r="N29" s="21">
        <f t="shared" si="0"/>
        <v>49</v>
      </c>
      <c r="O29" s="101"/>
      <c r="P29" s="24"/>
      <c r="R29" s="98"/>
      <c r="S29" s="2" t="s">
        <v>22</v>
      </c>
      <c r="T29" s="23">
        <v>4</v>
      </c>
      <c r="U29" s="23">
        <v>11</v>
      </c>
      <c r="V29" s="23">
        <v>1</v>
      </c>
      <c r="W29" s="23">
        <v>13</v>
      </c>
      <c r="X29" s="23">
        <v>0</v>
      </c>
      <c r="Y29" s="23">
        <v>0</v>
      </c>
      <c r="Z29" s="23">
        <v>2</v>
      </c>
      <c r="AA29" s="23">
        <v>0</v>
      </c>
      <c r="AB29" s="23">
        <v>0</v>
      </c>
      <c r="AC29" s="23">
        <v>20</v>
      </c>
      <c r="AD29" s="21">
        <f t="shared" si="1"/>
        <v>51</v>
      </c>
      <c r="AE29" s="101"/>
      <c r="AF29" s="24"/>
    </row>
    <row r="30" spans="1:32" ht="30" x14ac:dyDescent="0.25">
      <c r="A30" s="134"/>
      <c r="B30" s="51" t="s">
        <v>23</v>
      </c>
      <c r="C30" s="55">
        <v>6</v>
      </c>
      <c r="D30" s="23">
        <v>0</v>
      </c>
      <c r="E30" s="23">
        <v>0</v>
      </c>
      <c r="F30" s="23">
        <v>4</v>
      </c>
      <c r="G30" s="23">
        <v>18</v>
      </c>
      <c r="H30" s="23">
        <v>0</v>
      </c>
      <c r="I30" s="23">
        <v>1</v>
      </c>
      <c r="J30" s="23">
        <v>0</v>
      </c>
      <c r="K30" s="23">
        <v>0</v>
      </c>
      <c r="L30" s="23">
        <v>1</v>
      </c>
      <c r="M30" s="23">
        <v>99</v>
      </c>
      <c r="N30" s="21">
        <f t="shared" si="0"/>
        <v>129</v>
      </c>
      <c r="O30" s="101"/>
      <c r="P30" s="24"/>
      <c r="R30" s="98"/>
      <c r="S30" s="2" t="s">
        <v>23</v>
      </c>
      <c r="T30" s="23">
        <v>5</v>
      </c>
      <c r="U30" s="23">
        <v>0</v>
      </c>
      <c r="V30" s="23">
        <v>4</v>
      </c>
      <c r="W30" s="23">
        <v>14</v>
      </c>
      <c r="X30" s="23">
        <v>0</v>
      </c>
      <c r="Y30" s="23">
        <v>0</v>
      </c>
      <c r="Z30" s="23">
        <v>1</v>
      </c>
      <c r="AA30" s="23">
        <v>0</v>
      </c>
      <c r="AB30" s="23">
        <v>1</v>
      </c>
      <c r="AC30" s="23">
        <v>97</v>
      </c>
      <c r="AD30" s="21">
        <f t="shared" si="1"/>
        <v>122</v>
      </c>
      <c r="AE30" s="101"/>
      <c r="AF30" s="24"/>
    </row>
    <row r="31" spans="1:32" ht="30" x14ac:dyDescent="0.25">
      <c r="A31" s="134"/>
      <c r="B31" s="51" t="s">
        <v>24</v>
      </c>
      <c r="C31" s="55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1">
        <f t="shared" si="0"/>
        <v>0</v>
      </c>
      <c r="O31" s="101"/>
      <c r="P31" s="24"/>
      <c r="R31" s="98"/>
      <c r="S31" s="2" t="s">
        <v>24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1">
        <f t="shared" si="1"/>
        <v>0</v>
      </c>
      <c r="AE31" s="101"/>
      <c r="AF31" s="24"/>
    </row>
    <row r="32" spans="1:32" x14ac:dyDescent="0.25">
      <c r="A32" s="134"/>
      <c r="B32" s="51" t="s">
        <v>25</v>
      </c>
      <c r="C32" s="55">
        <v>6</v>
      </c>
      <c r="D32" s="23">
        <v>0</v>
      </c>
      <c r="E32" s="23">
        <v>0</v>
      </c>
      <c r="F32" s="23">
        <v>1</v>
      </c>
      <c r="G32" s="23">
        <v>15</v>
      </c>
      <c r="H32" s="23">
        <v>0</v>
      </c>
      <c r="I32" s="23">
        <v>1</v>
      </c>
      <c r="J32" s="23">
        <v>2</v>
      </c>
      <c r="K32" s="23">
        <v>0</v>
      </c>
      <c r="L32" s="23">
        <v>0</v>
      </c>
      <c r="M32" s="23">
        <v>136</v>
      </c>
      <c r="N32" s="21">
        <f t="shared" si="0"/>
        <v>161</v>
      </c>
      <c r="O32" s="101"/>
      <c r="P32" s="24"/>
      <c r="R32" s="98"/>
      <c r="S32" s="2" t="s">
        <v>25</v>
      </c>
      <c r="T32" s="23">
        <v>4</v>
      </c>
      <c r="U32" s="23">
        <v>0</v>
      </c>
      <c r="V32" s="23">
        <v>0</v>
      </c>
      <c r="W32" s="23">
        <v>8</v>
      </c>
      <c r="X32" s="23">
        <v>0</v>
      </c>
      <c r="Y32" s="23">
        <v>1</v>
      </c>
      <c r="Z32" s="23">
        <v>1</v>
      </c>
      <c r="AA32" s="23">
        <v>0</v>
      </c>
      <c r="AB32" s="23">
        <v>0</v>
      </c>
      <c r="AC32" s="23">
        <v>149</v>
      </c>
      <c r="AD32" s="21">
        <f t="shared" si="1"/>
        <v>163</v>
      </c>
      <c r="AE32" s="101"/>
      <c r="AF32" s="24"/>
    </row>
    <row r="33" spans="1:32" ht="30" x14ac:dyDescent="0.25">
      <c r="A33" s="134"/>
      <c r="B33" s="50" t="s">
        <v>39</v>
      </c>
      <c r="C33" s="5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1">
        <f t="shared" si="0"/>
        <v>0</v>
      </c>
      <c r="O33" s="101"/>
      <c r="P33" s="24"/>
      <c r="R33" s="98"/>
      <c r="S33" s="1" t="s">
        <v>39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1">
        <f t="shared" si="1"/>
        <v>0</v>
      </c>
      <c r="AE33" s="101"/>
      <c r="AF33" s="24"/>
    </row>
    <row r="34" spans="1:32" ht="30" x14ac:dyDescent="0.25">
      <c r="A34" s="134"/>
      <c r="B34" s="50" t="s">
        <v>40</v>
      </c>
      <c r="C34" s="5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1">
        <f t="shared" si="0"/>
        <v>0</v>
      </c>
      <c r="O34" s="101"/>
      <c r="P34" s="24"/>
      <c r="R34" s="98"/>
      <c r="S34" s="1" t="s">
        <v>40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1">
        <f t="shared" si="1"/>
        <v>0</v>
      </c>
      <c r="AE34" s="101"/>
      <c r="AF34" s="24"/>
    </row>
    <row r="35" spans="1:32" x14ac:dyDescent="0.25">
      <c r="A35" s="134"/>
      <c r="B35" s="50" t="s">
        <v>41</v>
      </c>
      <c r="C35" s="55">
        <v>10</v>
      </c>
      <c r="D35" s="23">
        <v>0</v>
      </c>
      <c r="E35" s="23">
        <v>6</v>
      </c>
      <c r="F35" s="23">
        <v>23</v>
      </c>
      <c r="G35" s="23">
        <v>54</v>
      </c>
      <c r="H35" s="23">
        <v>0</v>
      </c>
      <c r="I35" s="23">
        <v>0</v>
      </c>
      <c r="J35" s="23">
        <v>3</v>
      </c>
      <c r="K35" s="23">
        <v>0</v>
      </c>
      <c r="L35" s="23">
        <v>5</v>
      </c>
      <c r="M35" s="23">
        <v>156</v>
      </c>
      <c r="N35" s="21">
        <f t="shared" si="0"/>
        <v>257</v>
      </c>
      <c r="O35" s="101"/>
      <c r="P35" s="24"/>
      <c r="R35" s="98"/>
      <c r="S35" s="1" t="s">
        <v>41</v>
      </c>
      <c r="T35" s="23">
        <v>15</v>
      </c>
      <c r="U35" s="23">
        <v>2</v>
      </c>
      <c r="V35" s="23">
        <v>19</v>
      </c>
      <c r="W35" s="23">
        <v>49</v>
      </c>
      <c r="X35" s="23">
        <v>0</v>
      </c>
      <c r="Y35" s="23">
        <v>0</v>
      </c>
      <c r="Z35" s="23">
        <v>8</v>
      </c>
      <c r="AA35" s="23">
        <v>0</v>
      </c>
      <c r="AB35" s="23">
        <v>9</v>
      </c>
      <c r="AC35" s="23">
        <v>160</v>
      </c>
      <c r="AD35" s="21">
        <f t="shared" si="1"/>
        <v>262</v>
      </c>
      <c r="AE35" s="101"/>
      <c r="AF35" s="24"/>
    </row>
    <row r="36" spans="1:32" ht="30" x14ac:dyDescent="0.25">
      <c r="A36" s="134"/>
      <c r="B36" s="50" t="s">
        <v>42</v>
      </c>
      <c r="C36" s="55">
        <v>10</v>
      </c>
      <c r="D36" s="23">
        <v>0</v>
      </c>
      <c r="E36" s="23">
        <v>1</v>
      </c>
      <c r="F36" s="23">
        <v>3</v>
      </c>
      <c r="G36" s="23">
        <v>0</v>
      </c>
      <c r="H36" s="23">
        <v>0</v>
      </c>
      <c r="I36" s="23">
        <v>1</v>
      </c>
      <c r="J36" s="23">
        <v>0</v>
      </c>
      <c r="K36" s="23">
        <v>0</v>
      </c>
      <c r="L36" s="23">
        <v>0</v>
      </c>
      <c r="M36" s="23">
        <v>89</v>
      </c>
      <c r="N36" s="21">
        <f t="shared" si="0"/>
        <v>104</v>
      </c>
      <c r="O36" s="101"/>
      <c r="P36" s="24"/>
      <c r="R36" s="98"/>
      <c r="S36" s="1" t="s">
        <v>42</v>
      </c>
      <c r="T36" s="23">
        <v>9</v>
      </c>
      <c r="U36" s="23">
        <v>1</v>
      </c>
      <c r="V36" s="23">
        <v>3</v>
      </c>
      <c r="W36" s="23">
        <v>0</v>
      </c>
      <c r="X36" s="23">
        <v>0</v>
      </c>
      <c r="Y36" s="23">
        <v>1</v>
      </c>
      <c r="Z36" s="23">
        <v>1</v>
      </c>
      <c r="AA36" s="23">
        <v>0</v>
      </c>
      <c r="AB36" s="23">
        <v>0</v>
      </c>
      <c r="AC36" s="23">
        <v>80</v>
      </c>
      <c r="AD36" s="21">
        <f t="shared" si="1"/>
        <v>95</v>
      </c>
      <c r="AE36" s="101"/>
      <c r="AF36" s="24"/>
    </row>
    <row r="37" spans="1:32" ht="30" x14ac:dyDescent="0.25">
      <c r="A37" s="134"/>
      <c r="B37" s="50" t="s">
        <v>43</v>
      </c>
      <c r="C37" s="5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1">
        <f t="shared" si="0"/>
        <v>0</v>
      </c>
      <c r="O37" s="101"/>
      <c r="P37" s="24"/>
      <c r="R37" s="98"/>
      <c r="S37" s="1" t="s">
        <v>43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1">
        <f t="shared" si="1"/>
        <v>0</v>
      </c>
      <c r="AE37" s="101"/>
      <c r="AF37" s="24"/>
    </row>
    <row r="38" spans="1:32" ht="35.25" customHeight="1" x14ac:dyDescent="0.25">
      <c r="A38" s="134"/>
      <c r="B38" s="35" t="s">
        <v>91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21"/>
      <c r="O38" s="101"/>
      <c r="P38" s="10"/>
      <c r="R38" s="98"/>
      <c r="S38" s="55"/>
      <c r="T38" s="23"/>
      <c r="U38" s="23"/>
      <c r="V38" s="23"/>
      <c r="W38" s="23"/>
      <c r="X38" s="23"/>
      <c r="Y38" s="23"/>
      <c r="Z38" s="23"/>
      <c r="AA38" s="23"/>
      <c r="AB38" s="23"/>
      <c r="AC38" s="21"/>
      <c r="AD38" s="21"/>
      <c r="AE38" s="101"/>
      <c r="AF38" s="36"/>
    </row>
    <row r="39" spans="1:32" ht="45" customHeight="1" x14ac:dyDescent="0.25">
      <c r="A39" s="134"/>
      <c r="B39" s="35" t="s">
        <v>90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  <c r="O39" s="101"/>
      <c r="P39" s="10"/>
      <c r="R39" s="98"/>
      <c r="S39" s="55"/>
      <c r="T39" s="23"/>
      <c r="U39" s="23"/>
      <c r="V39" s="23"/>
      <c r="W39" s="23"/>
      <c r="X39" s="23"/>
      <c r="Y39" s="23"/>
      <c r="Z39" s="23"/>
      <c r="AA39" s="23"/>
      <c r="AB39" s="23"/>
      <c r="AC39" s="21"/>
      <c r="AD39" s="21"/>
      <c r="AE39" s="101"/>
      <c r="AF39" s="36"/>
    </row>
    <row r="40" spans="1:32" ht="45" x14ac:dyDescent="0.25">
      <c r="A40" s="134"/>
      <c r="B40" s="35" t="s">
        <v>89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  <c r="O40" s="101"/>
      <c r="P40" s="10"/>
      <c r="R40" s="98"/>
      <c r="S40" s="55"/>
      <c r="T40" s="23"/>
      <c r="U40" s="23"/>
      <c r="V40" s="23"/>
      <c r="W40" s="23"/>
      <c r="X40" s="23"/>
      <c r="Y40" s="23"/>
      <c r="Z40" s="23"/>
      <c r="AA40" s="23"/>
      <c r="AB40" s="23"/>
      <c r="AC40" s="21"/>
      <c r="AD40" s="21"/>
      <c r="AE40" s="101"/>
      <c r="AF40" s="36"/>
    </row>
    <row r="41" spans="1:32" x14ac:dyDescent="0.25">
      <c r="A41" s="134"/>
      <c r="B41" s="50" t="s">
        <v>44</v>
      </c>
      <c r="C41" s="55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1">
        <f t="shared" si="0"/>
        <v>0</v>
      </c>
      <c r="O41" s="101"/>
      <c r="P41" s="24"/>
      <c r="R41" s="98"/>
      <c r="S41" s="1" t="s">
        <v>44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1">
        <f t="shared" si="1"/>
        <v>0</v>
      </c>
      <c r="AE41" s="101"/>
      <c r="AF41" s="24"/>
    </row>
    <row r="42" spans="1:32" ht="30" x14ac:dyDescent="0.25">
      <c r="A42" s="134"/>
      <c r="B42" s="51" t="s">
        <v>26</v>
      </c>
      <c r="C42" s="55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7</v>
      </c>
      <c r="L42" s="23">
        <v>0</v>
      </c>
      <c r="M42" s="23">
        <v>23</v>
      </c>
      <c r="N42" s="21">
        <f t="shared" si="0"/>
        <v>30</v>
      </c>
      <c r="O42" s="101"/>
      <c r="P42" s="24"/>
      <c r="R42" s="98"/>
      <c r="S42" s="2" t="s">
        <v>26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6</v>
      </c>
      <c r="AB42" s="23">
        <v>0</v>
      </c>
      <c r="AC42" s="23">
        <v>25</v>
      </c>
      <c r="AD42" s="21">
        <f t="shared" si="1"/>
        <v>31</v>
      </c>
      <c r="AE42" s="101"/>
      <c r="AF42" s="24"/>
    </row>
    <row r="43" spans="1:32" ht="30" x14ac:dyDescent="0.25">
      <c r="A43" s="134"/>
      <c r="B43" s="51" t="s">
        <v>27</v>
      </c>
      <c r="C43" s="55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25</v>
      </c>
      <c r="L43" s="23">
        <v>0</v>
      </c>
      <c r="M43" s="23">
        <v>80</v>
      </c>
      <c r="N43" s="21">
        <f t="shared" si="0"/>
        <v>105</v>
      </c>
      <c r="O43" s="101"/>
      <c r="P43" s="24"/>
      <c r="R43" s="98"/>
      <c r="S43" s="2" t="s">
        <v>27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11</v>
      </c>
      <c r="AB43" s="23">
        <v>0</v>
      </c>
      <c r="AC43" s="23">
        <v>28</v>
      </c>
      <c r="AD43" s="21">
        <f t="shared" si="1"/>
        <v>39</v>
      </c>
      <c r="AE43" s="101"/>
      <c r="AF43" s="24"/>
    </row>
    <row r="44" spans="1:32" ht="45.75" thickBot="1" x14ac:dyDescent="0.3">
      <c r="A44" s="135"/>
      <c r="B44" s="56" t="s">
        <v>28</v>
      </c>
      <c r="C44" s="57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4</v>
      </c>
      <c r="L44" s="58">
        <v>0</v>
      </c>
      <c r="M44" s="58">
        <v>2</v>
      </c>
      <c r="N44" s="59">
        <f t="shared" si="0"/>
        <v>6</v>
      </c>
      <c r="O44" s="127"/>
      <c r="P44" s="60"/>
      <c r="R44" s="128"/>
      <c r="S44" s="61" t="s">
        <v>28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4</v>
      </c>
      <c r="AB44" s="58">
        <v>0</v>
      </c>
      <c r="AC44" s="58">
        <v>2</v>
      </c>
      <c r="AD44" s="59">
        <f t="shared" si="1"/>
        <v>6</v>
      </c>
      <c r="AE44" s="127"/>
      <c r="AF44" s="60"/>
    </row>
    <row r="45" spans="1:32" ht="30.75" thickTop="1" x14ac:dyDescent="0.25">
      <c r="A45" s="133" t="s">
        <v>6</v>
      </c>
      <c r="B45" s="54" t="s">
        <v>29</v>
      </c>
      <c r="C45" s="62">
        <v>8</v>
      </c>
      <c r="D45" s="20">
        <v>0</v>
      </c>
      <c r="E45" s="20">
        <v>3</v>
      </c>
      <c r="F45" s="20">
        <v>9</v>
      </c>
      <c r="G45" s="20">
        <v>78</v>
      </c>
      <c r="H45" s="20">
        <v>0</v>
      </c>
      <c r="I45" s="20">
        <v>2</v>
      </c>
      <c r="J45" s="20">
        <v>4</v>
      </c>
      <c r="K45" s="20">
        <v>0</v>
      </c>
      <c r="L45" s="20">
        <v>3</v>
      </c>
      <c r="M45" s="20">
        <v>252</v>
      </c>
      <c r="N45" s="30">
        <f t="shared" si="0"/>
        <v>359</v>
      </c>
      <c r="O45" s="101">
        <f>N45+N46+N47+N48</f>
        <v>380</v>
      </c>
      <c r="P45" s="22">
        <f>M45+M46+M47+M48</f>
        <v>268</v>
      </c>
      <c r="R45" s="97" t="s">
        <v>6</v>
      </c>
      <c r="S45" s="19" t="s">
        <v>29</v>
      </c>
      <c r="T45" s="20">
        <v>8</v>
      </c>
      <c r="U45" s="20">
        <v>2</v>
      </c>
      <c r="V45" s="20">
        <v>5</v>
      </c>
      <c r="W45" s="20">
        <v>106</v>
      </c>
      <c r="X45" s="20">
        <v>0</v>
      </c>
      <c r="Y45" s="20">
        <v>2</v>
      </c>
      <c r="Z45" s="20">
        <v>4</v>
      </c>
      <c r="AA45" s="20">
        <v>0</v>
      </c>
      <c r="AB45" s="20">
        <v>0</v>
      </c>
      <c r="AC45" s="20">
        <v>257</v>
      </c>
      <c r="AD45" s="30">
        <f t="shared" si="1"/>
        <v>384</v>
      </c>
      <c r="AE45" s="101">
        <f>AD45+AD46+AD47+AD48</f>
        <v>433</v>
      </c>
      <c r="AF45" s="22">
        <f>AC45+AC46+AC47+AC48</f>
        <v>296</v>
      </c>
    </row>
    <row r="46" spans="1:32" ht="45" x14ac:dyDescent="0.25">
      <c r="A46" s="134"/>
      <c r="B46" s="51" t="s">
        <v>30</v>
      </c>
      <c r="C46" s="55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2</v>
      </c>
      <c r="L46" s="23">
        <v>0</v>
      </c>
      <c r="M46" s="23">
        <v>7</v>
      </c>
      <c r="N46" s="21">
        <f t="shared" si="0"/>
        <v>9</v>
      </c>
      <c r="O46" s="101"/>
      <c r="P46" s="24">
        <f>O45-P45</f>
        <v>112</v>
      </c>
      <c r="R46" s="98"/>
      <c r="S46" s="2" t="s">
        <v>30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5</v>
      </c>
      <c r="AB46" s="23">
        <v>0</v>
      </c>
      <c r="AC46" s="23">
        <v>24</v>
      </c>
      <c r="AD46" s="21">
        <f t="shared" si="1"/>
        <v>29</v>
      </c>
      <c r="AE46" s="101"/>
      <c r="AF46" s="24">
        <f>AE45-AF45</f>
        <v>137</v>
      </c>
    </row>
    <row r="47" spans="1:32" ht="30" x14ac:dyDescent="0.25">
      <c r="A47" s="134"/>
      <c r="B47" s="51" t="s">
        <v>31</v>
      </c>
      <c r="C47" s="55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2</v>
      </c>
      <c r="L47" s="23">
        <v>0</v>
      </c>
      <c r="M47" s="23">
        <v>5</v>
      </c>
      <c r="N47" s="21">
        <f t="shared" si="0"/>
        <v>7</v>
      </c>
      <c r="O47" s="101"/>
      <c r="P47" s="24"/>
      <c r="R47" s="98"/>
      <c r="S47" s="2" t="s">
        <v>31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2</v>
      </c>
      <c r="AB47" s="23">
        <v>0</v>
      </c>
      <c r="AC47" s="23">
        <v>6</v>
      </c>
      <c r="AD47" s="21">
        <f t="shared" si="1"/>
        <v>8</v>
      </c>
      <c r="AE47" s="101"/>
      <c r="AF47" s="24"/>
    </row>
    <row r="48" spans="1:32" ht="45.75" thickBot="1" x14ac:dyDescent="0.3">
      <c r="A48" s="135"/>
      <c r="B48" s="56" t="s">
        <v>32</v>
      </c>
      <c r="C48" s="57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1</v>
      </c>
      <c r="L48" s="58">
        <v>0</v>
      </c>
      <c r="M48" s="58">
        <v>4</v>
      </c>
      <c r="N48" s="59">
        <f t="shared" si="0"/>
        <v>5</v>
      </c>
      <c r="O48" s="127"/>
      <c r="P48" s="60"/>
      <c r="R48" s="128"/>
      <c r="S48" s="61" t="s">
        <v>32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3</v>
      </c>
      <c r="AB48" s="58">
        <v>0</v>
      </c>
      <c r="AC48" s="58">
        <v>9</v>
      </c>
      <c r="AD48" s="59">
        <f t="shared" si="1"/>
        <v>12</v>
      </c>
      <c r="AE48" s="127"/>
      <c r="AF48" s="60"/>
    </row>
    <row r="49" spans="1:32" ht="30.75" thickTop="1" x14ac:dyDescent="0.25">
      <c r="A49" s="133" t="s">
        <v>35</v>
      </c>
      <c r="B49" s="54" t="s">
        <v>33</v>
      </c>
      <c r="C49" s="62">
        <v>3</v>
      </c>
      <c r="D49" s="20">
        <v>0</v>
      </c>
      <c r="E49" s="20">
        <v>0</v>
      </c>
      <c r="F49" s="20">
        <v>0</v>
      </c>
      <c r="G49" s="20">
        <v>4</v>
      </c>
      <c r="H49" s="20">
        <v>0</v>
      </c>
      <c r="I49" s="20">
        <v>0</v>
      </c>
      <c r="J49" s="20">
        <v>1</v>
      </c>
      <c r="K49" s="20">
        <v>0</v>
      </c>
      <c r="L49" s="20">
        <v>0</v>
      </c>
      <c r="M49" s="20">
        <v>15</v>
      </c>
      <c r="N49" s="30">
        <f t="shared" si="0"/>
        <v>23</v>
      </c>
      <c r="O49" s="101">
        <f>N49+N50+N51+N52</f>
        <v>582</v>
      </c>
      <c r="P49" s="22">
        <f>M49+M50</f>
        <v>418</v>
      </c>
      <c r="R49" s="97" t="s">
        <v>35</v>
      </c>
      <c r="S49" s="19" t="s">
        <v>33</v>
      </c>
      <c r="T49" s="20">
        <v>2</v>
      </c>
      <c r="U49" s="20">
        <v>0</v>
      </c>
      <c r="V49" s="20">
        <v>0</v>
      </c>
      <c r="W49" s="20">
        <v>3</v>
      </c>
      <c r="X49" s="20">
        <v>0</v>
      </c>
      <c r="Y49" s="20">
        <v>1</v>
      </c>
      <c r="Z49" s="20">
        <v>1</v>
      </c>
      <c r="AA49" s="20">
        <v>0</v>
      </c>
      <c r="AB49" s="20">
        <v>0</v>
      </c>
      <c r="AC49" s="20">
        <v>16</v>
      </c>
      <c r="AD49" s="30">
        <f t="shared" si="1"/>
        <v>23</v>
      </c>
      <c r="AE49" s="101">
        <f>AD49+AD50+AD51+AD52</f>
        <v>542</v>
      </c>
      <c r="AF49" s="22">
        <f>AC49+AC50</f>
        <v>445</v>
      </c>
    </row>
    <row r="50" spans="1:32" x14ac:dyDescent="0.25">
      <c r="A50" s="134"/>
      <c r="B50" s="51" t="s">
        <v>34</v>
      </c>
      <c r="C50" s="55">
        <v>9</v>
      </c>
      <c r="D50" s="23">
        <v>0</v>
      </c>
      <c r="E50" s="23">
        <v>5</v>
      </c>
      <c r="F50" s="23">
        <v>10</v>
      </c>
      <c r="G50" s="23">
        <v>111</v>
      </c>
      <c r="H50" s="23">
        <v>0</v>
      </c>
      <c r="I50" s="23">
        <v>4</v>
      </c>
      <c r="J50" s="23">
        <v>13</v>
      </c>
      <c r="K50" s="23">
        <v>0</v>
      </c>
      <c r="L50" s="23">
        <v>4</v>
      </c>
      <c r="M50" s="23">
        <v>403</v>
      </c>
      <c r="N50" s="21">
        <f t="shared" si="0"/>
        <v>559</v>
      </c>
      <c r="O50" s="101"/>
      <c r="P50" s="24">
        <f>O49-P49</f>
        <v>164</v>
      </c>
      <c r="R50" s="98"/>
      <c r="S50" s="2" t="s">
        <v>34</v>
      </c>
      <c r="T50" s="23">
        <v>11</v>
      </c>
      <c r="U50" s="23">
        <v>4</v>
      </c>
      <c r="V50" s="23">
        <v>11</v>
      </c>
      <c r="W50" s="23">
        <v>35</v>
      </c>
      <c r="X50" s="23">
        <v>0</v>
      </c>
      <c r="Y50" s="23">
        <v>4</v>
      </c>
      <c r="Z50" s="23">
        <v>16</v>
      </c>
      <c r="AA50" s="23">
        <v>0</v>
      </c>
      <c r="AB50" s="23">
        <v>9</v>
      </c>
      <c r="AC50" s="23">
        <v>429</v>
      </c>
      <c r="AD50" s="21">
        <f t="shared" si="1"/>
        <v>519</v>
      </c>
      <c r="AE50" s="101"/>
      <c r="AF50" s="24">
        <f>AE49-AF49</f>
        <v>97</v>
      </c>
    </row>
    <row r="51" spans="1:32" ht="30" x14ac:dyDescent="0.25">
      <c r="A51" s="134"/>
      <c r="B51" s="50" t="s">
        <v>49</v>
      </c>
      <c r="C51" s="55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1">
        <f t="shared" si="0"/>
        <v>0</v>
      </c>
      <c r="O51" s="101"/>
      <c r="P51" s="24"/>
      <c r="R51" s="98"/>
      <c r="S51" s="1" t="s">
        <v>49</v>
      </c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1">
        <f t="shared" si="1"/>
        <v>0</v>
      </c>
      <c r="AE51" s="101"/>
      <c r="AF51" s="24"/>
    </row>
    <row r="52" spans="1:32" ht="45.75" thickBot="1" x14ac:dyDescent="0.3">
      <c r="A52" s="135"/>
      <c r="B52" s="66" t="s">
        <v>50</v>
      </c>
      <c r="C52" s="57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9">
        <f>SUM(C52:M52)</f>
        <v>0</v>
      </c>
      <c r="O52" s="127"/>
      <c r="P52" s="60"/>
      <c r="R52" s="128"/>
      <c r="S52" s="67" t="s">
        <v>50</v>
      </c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27">
        <f>SUM(T52:AC52)</f>
        <v>0</v>
      </c>
      <c r="AE52" s="127"/>
      <c r="AF52" s="60"/>
    </row>
    <row r="53" spans="1:32" s="70" customFormat="1" ht="16.5" thickTop="1" thickBot="1" x14ac:dyDescent="0.3">
      <c r="A53" s="68" t="s">
        <v>70</v>
      </c>
      <c r="B53" s="68"/>
      <c r="C53" s="68">
        <f t="shared" ref="C53:O53" si="2">SUM(C5:C52)</f>
        <v>142</v>
      </c>
      <c r="D53" s="68">
        <f t="shared" si="2"/>
        <v>39</v>
      </c>
      <c r="E53" s="68">
        <f t="shared" si="2"/>
        <v>39</v>
      </c>
      <c r="F53" s="68">
        <f t="shared" si="2"/>
        <v>118</v>
      </c>
      <c r="G53" s="68">
        <f t="shared" si="2"/>
        <v>593</v>
      </c>
      <c r="H53" s="68">
        <f t="shared" si="2"/>
        <v>0</v>
      </c>
      <c r="I53" s="68">
        <f t="shared" si="2"/>
        <v>17</v>
      </c>
      <c r="J53" s="68">
        <f t="shared" si="2"/>
        <v>49</v>
      </c>
      <c r="K53" s="68">
        <f t="shared" si="2"/>
        <v>101</v>
      </c>
      <c r="L53" s="68">
        <f t="shared" si="2"/>
        <v>31</v>
      </c>
      <c r="M53" s="68">
        <f t="shared" si="2"/>
        <v>2848</v>
      </c>
      <c r="N53" s="68">
        <f t="shared" si="2"/>
        <v>3977</v>
      </c>
      <c r="O53" s="69">
        <f t="shared" si="2"/>
        <v>3977</v>
      </c>
      <c r="P53" s="68">
        <v>8568</v>
      </c>
      <c r="R53" s="68" t="s">
        <v>70</v>
      </c>
      <c r="S53" s="68"/>
      <c r="T53" s="5">
        <f t="shared" ref="T53:AF53" si="3">SUM(T5:T52)</f>
        <v>137</v>
      </c>
      <c r="U53" s="5">
        <f t="shared" si="3"/>
        <v>28</v>
      </c>
      <c r="V53" s="5">
        <f t="shared" si="3"/>
        <v>94</v>
      </c>
      <c r="W53" s="5">
        <f t="shared" si="3"/>
        <v>520</v>
      </c>
      <c r="X53" s="5">
        <f t="shared" si="3"/>
        <v>2</v>
      </c>
      <c r="Y53" s="5">
        <f t="shared" si="3"/>
        <v>19</v>
      </c>
      <c r="Z53" s="5">
        <f t="shared" si="3"/>
        <v>55</v>
      </c>
      <c r="AA53" s="5">
        <f t="shared" si="3"/>
        <v>65</v>
      </c>
      <c r="AB53" s="5">
        <f t="shared" si="3"/>
        <v>34</v>
      </c>
      <c r="AC53" s="5">
        <f t="shared" si="3"/>
        <v>2830</v>
      </c>
      <c r="AD53" s="5">
        <f t="shared" si="3"/>
        <v>3784</v>
      </c>
      <c r="AE53" s="71">
        <f t="shared" si="3"/>
        <v>3784</v>
      </c>
      <c r="AF53" s="68">
        <f t="shared" si="3"/>
        <v>3784</v>
      </c>
    </row>
  </sheetData>
  <mergeCells count="40">
    <mergeCell ref="A1:P1"/>
    <mergeCell ref="N2:N4"/>
    <mergeCell ref="P2:P4"/>
    <mergeCell ref="C3:C4"/>
    <mergeCell ref="A49:A52"/>
    <mergeCell ref="A2:A4"/>
    <mergeCell ref="B2:B4"/>
    <mergeCell ref="C2:I2"/>
    <mergeCell ref="A5:A15"/>
    <mergeCell ref="A16:A18"/>
    <mergeCell ref="A27:A44"/>
    <mergeCell ref="A45:A48"/>
    <mergeCell ref="A19:A26"/>
    <mergeCell ref="R1:AF1"/>
    <mergeCell ref="R2:R4"/>
    <mergeCell ref="S2:S4"/>
    <mergeCell ref="T2:Y2"/>
    <mergeCell ref="AD2:AD4"/>
    <mergeCell ref="AF2:AF4"/>
    <mergeCell ref="T3:T4"/>
    <mergeCell ref="AE2:AE4"/>
    <mergeCell ref="R49:R52"/>
    <mergeCell ref="O2:O4"/>
    <mergeCell ref="O5:O15"/>
    <mergeCell ref="O16:O18"/>
    <mergeCell ref="O19:O26"/>
    <mergeCell ref="O27:O44"/>
    <mergeCell ref="O45:O48"/>
    <mergeCell ref="O49:O52"/>
    <mergeCell ref="R5:R15"/>
    <mergeCell ref="R16:R18"/>
    <mergeCell ref="R19:R26"/>
    <mergeCell ref="R27:R44"/>
    <mergeCell ref="R45:R48"/>
    <mergeCell ref="AE49:AE52"/>
    <mergeCell ref="AE5:AE15"/>
    <mergeCell ref="AE16:AE18"/>
    <mergeCell ref="AE19:AE26"/>
    <mergeCell ref="AE27:AE44"/>
    <mergeCell ref="AE45:AE48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tabSelected="1" zoomScale="80" zoomScaleNormal="80" workbookViewId="0">
      <selection activeCell="F4" sqref="F4"/>
    </sheetView>
  </sheetViews>
  <sheetFormatPr baseColWidth="10" defaultColWidth="9.140625" defaultRowHeight="15" x14ac:dyDescent="0.25"/>
  <cols>
    <col min="1" max="1" width="22.5703125" style="45" customWidth="1"/>
    <col min="2" max="2" width="35.5703125" style="45" customWidth="1"/>
    <col min="3" max="3" width="23.28515625" style="46" customWidth="1"/>
    <col min="4" max="4" width="23.5703125" style="45" customWidth="1"/>
    <col min="5" max="5" width="25.42578125" style="45" customWidth="1"/>
    <col min="6" max="6" width="19.28515625" style="45" customWidth="1"/>
    <col min="7" max="7" width="17" style="45" customWidth="1"/>
    <col min="8" max="9" width="15" style="45" customWidth="1"/>
    <col min="10" max="10" width="24.42578125" style="45" customWidth="1"/>
    <col min="11" max="11" width="16.7109375" style="45" customWidth="1"/>
    <col min="12" max="12" width="26.140625" style="45" customWidth="1"/>
    <col min="13" max="13" width="16" style="45" customWidth="1"/>
    <col min="14" max="15" width="17" style="47" customWidth="1"/>
    <col min="16" max="16" width="17.5703125" style="47" customWidth="1"/>
    <col min="17" max="17" width="16.42578125" style="3" customWidth="1"/>
    <col min="18" max="18" width="14.85546875" style="3" customWidth="1"/>
    <col min="19" max="31" width="24.42578125" style="45" customWidth="1"/>
    <col min="32" max="32" width="24.42578125" style="47" customWidth="1"/>
    <col min="33" max="33" width="17" style="47" customWidth="1"/>
    <col min="34" max="34" width="24.42578125" style="47" customWidth="1"/>
    <col min="35" max="16384" width="9.140625" style="3"/>
  </cols>
  <sheetData>
    <row r="1" spans="1:34" ht="37.5" customHeight="1" thickBot="1" x14ac:dyDescent="0.3">
      <c r="A1" s="152" t="s">
        <v>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4"/>
      <c r="S1" s="108" t="s">
        <v>81</v>
      </c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9"/>
    </row>
    <row r="2" spans="1:34" ht="71.25" customHeight="1" x14ac:dyDescent="0.25">
      <c r="A2" s="119" t="s">
        <v>0</v>
      </c>
      <c r="B2" s="113" t="s">
        <v>1</v>
      </c>
      <c r="C2" s="120" t="s">
        <v>58</v>
      </c>
      <c r="D2" s="121"/>
      <c r="E2" s="121"/>
      <c r="F2" s="121"/>
      <c r="G2" s="121"/>
      <c r="H2" s="121"/>
      <c r="I2" s="122"/>
      <c r="J2" s="4" t="s">
        <v>55</v>
      </c>
      <c r="K2" s="5" t="s">
        <v>54</v>
      </c>
      <c r="L2" s="4" t="s">
        <v>53</v>
      </c>
      <c r="M2" s="5" t="s">
        <v>56</v>
      </c>
      <c r="N2" s="113" t="s">
        <v>68</v>
      </c>
      <c r="O2" s="113" t="s">
        <v>82</v>
      </c>
      <c r="P2" s="116" t="s">
        <v>99</v>
      </c>
      <c r="S2" s="110" t="s">
        <v>0</v>
      </c>
      <c r="T2" s="123" t="s">
        <v>1</v>
      </c>
      <c r="U2" s="124" t="s">
        <v>58</v>
      </c>
      <c r="V2" s="125"/>
      <c r="W2" s="125"/>
      <c r="X2" s="125"/>
      <c r="Y2" s="125"/>
      <c r="Z2" s="125"/>
      <c r="AA2" s="125"/>
      <c r="AB2" s="6" t="s">
        <v>55</v>
      </c>
      <c r="AC2" s="7" t="s">
        <v>54</v>
      </c>
      <c r="AD2" s="6" t="s">
        <v>53</v>
      </c>
      <c r="AE2" s="7" t="s">
        <v>56</v>
      </c>
      <c r="AF2" s="123" t="s">
        <v>68</v>
      </c>
      <c r="AG2" s="113" t="s">
        <v>82</v>
      </c>
      <c r="AH2" s="126" t="s">
        <v>99</v>
      </c>
    </row>
    <row r="3" spans="1:34" s="10" customFormat="1" ht="103.5" customHeight="1" x14ac:dyDescent="0.25">
      <c r="A3" s="111"/>
      <c r="B3" s="114"/>
      <c r="C3" s="113" t="s">
        <v>93</v>
      </c>
      <c r="D3" s="8" t="s">
        <v>94</v>
      </c>
      <c r="E3" s="8" t="s">
        <v>74</v>
      </c>
      <c r="F3" s="8" t="s">
        <v>72</v>
      </c>
      <c r="G3" s="4" t="s">
        <v>51</v>
      </c>
      <c r="H3" s="4" t="s">
        <v>52</v>
      </c>
      <c r="I3" s="4" t="s">
        <v>92</v>
      </c>
      <c r="J3" s="4" t="s">
        <v>63</v>
      </c>
      <c r="K3" s="9" t="s">
        <v>65</v>
      </c>
      <c r="L3" s="4" t="s">
        <v>66</v>
      </c>
      <c r="M3" s="9" t="s">
        <v>57</v>
      </c>
      <c r="N3" s="114"/>
      <c r="O3" s="114"/>
      <c r="P3" s="117"/>
      <c r="S3" s="111"/>
      <c r="T3" s="114"/>
      <c r="U3" s="113" t="s">
        <v>60</v>
      </c>
      <c r="V3" s="8" t="s">
        <v>76</v>
      </c>
      <c r="W3" s="8" t="s">
        <v>74</v>
      </c>
      <c r="X3" s="8" t="s">
        <v>72</v>
      </c>
      <c r="Y3" s="4" t="s">
        <v>51</v>
      </c>
      <c r="Z3" s="4" t="s">
        <v>52</v>
      </c>
      <c r="AA3" s="4" t="s">
        <v>69</v>
      </c>
      <c r="AB3" s="4" t="s">
        <v>63</v>
      </c>
      <c r="AC3" s="9" t="s">
        <v>65</v>
      </c>
      <c r="AD3" s="4" t="s">
        <v>66</v>
      </c>
      <c r="AE3" s="9" t="s">
        <v>57</v>
      </c>
      <c r="AF3" s="114"/>
      <c r="AG3" s="114"/>
      <c r="AH3" s="117"/>
    </row>
    <row r="4" spans="1:34" s="10" customFormat="1" ht="48.75" customHeight="1" thickBot="1" x14ac:dyDescent="0.3">
      <c r="A4" s="112"/>
      <c r="B4" s="115"/>
      <c r="C4" s="115"/>
      <c r="D4" s="11">
        <v>0.5</v>
      </c>
      <c r="E4" s="11"/>
      <c r="F4" s="12" t="s">
        <v>73</v>
      </c>
      <c r="G4" s="13" t="s">
        <v>59</v>
      </c>
      <c r="H4" s="13" t="s">
        <v>61</v>
      </c>
      <c r="I4" s="13" t="s">
        <v>62</v>
      </c>
      <c r="J4" s="13" t="s">
        <v>64</v>
      </c>
      <c r="K4" s="14">
        <v>0.2</v>
      </c>
      <c r="L4" s="13" t="s">
        <v>67</v>
      </c>
      <c r="M4" s="14">
        <v>0.1</v>
      </c>
      <c r="N4" s="115"/>
      <c r="O4" s="115"/>
      <c r="P4" s="118"/>
      <c r="S4" s="112"/>
      <c r="T4" s="115"/>
      <c r="U4" s="115"/>
      <c r="V4" s="12" t="s">
        <v>77</v>
      </c>
      <c r="W4" s="11" t="s">
        <v>75</v>
      </c>
      <c r="X4" s="12" t="s">
        <v>73</v>
      </c>
      <c r="Y4" s="13" t="s">
        <v>59</v>
      </c>
      <c r="Z4" s="13" t="s">
        <v>61</v>
      </c>
      <c r="AA4" s="13" t="s">
        <v>62</v>
      </c>
      <c r="AB4" s="13" t="s">
        <v>64</v>
      </c>
      <c r="AC4" s="14">
        <v>0.2</v>
      </c>
      <c r="AD4" s="13" t="s">
        <v>67</v>
      </c>
      <c r="AE4" s="14">
        <v>0.1</v>
      </c>
      <c r="AF4" s="115"/>
      <c r="AG4" s="115"/>
      <c r="AH4" s="118"/>
    </row>
    <row r="5" spans="1:34" ht="31.5" customHeight="1" x14ac:dyDescent="0.25">
      <c r="A5" s="103" t="s">
        <v>2</v>
      </c>
      <c r="B5" s="15" t="s">
        <v>7</v>
      </c>
      <c r="C5" s="16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12</v>
      </c>
      <c r="N5" s="17">
        <f t="shared" ref="N5:N24" si="0">SUM(C5:M5)</f>
        <v>14</v>
      </c>
      <c r="O5" s="100">
        <f>N5+N6+N7+N8+N9+N10+N11+N12+N13+N14+N15</f>
        <v>1423</v>
      </c>
      <c r="P5" s="18">
        <f>M5+M7+M8+M9+M10+M11+M12+M14+M15</f>
        <v>1217</v>
      </c>
      <c r="S5" s="103" t="s">
        <v>2</v>
      </c>
      <c r="T5" s="15" t="s">
        <v>7</v>
      </c>
      <c r="U5" s="16">
        <v>1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12</v>
      </c>
      <c r="AF5" s="17">
        <f t="shared" ref="AF5:AF25" si="1">SUM(U5:AE5)</f>
        <v>13</v>
      </c>
      <c r="AG5" s="100">
        <f>AF5+AF6+AF7+AF8+AF9+AF10+AF11+AF12+AF13+AF14+AF15</f>
        <v>1481</v>
      </c>
      <c r="AH5" s="18">
        <f>AE5+AE7+AE8+AE9+AE11+AE12+AE13+AE14+AE15</f>
        <v>1259</v>
      </c>
    </row>
    <row r="6" spans="1:34" ht="30" customHeight="1" x14ac:dyDescent="0.25">
      <c r="A6" s="97"/>
      <c r="B6" s="19" t="s">
        <v>71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>
        <f t="shared" si="0"/>
        <v>0</v>
      </c>
      <c r="O6" s="101"/>
      <c r="P6" s="22">
        <f>O5-P5</f>
        <v>206</v>
      </c>
      <c r="S6" s="98"/>
      <c r="T6" s="2" t="s">
        <v>71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1">
        <f t="shared" si="1"/>
        <v>0</v>
      </c>
      <c r="AG6" s="101"/>
      <c r="AH6" s="24">
        <f>AG5-AH5</f>
        <v>222</v>
      </c>
    </row>
    <row r="7" spans="1:34" ht="30" x14ac:dyDescent="0.25">
      <c r="A7" s="98"/>
      <c r="B7" s="2" t="s">
        <v>8</v>
      </c>
      <c r="C7" s="20">
        <v>16</v>
      </c>
      <c r="D7" s="20">
        <v>0</v>
      </c>
      <c r="E7" s="20">
        <v>0</v>
      </c>
      <c r="F7" s="20">
        <v>13</v>
      </c>
      <c r="G7" s="20">
        <v>26</v>
      </c>
      <c r="H7" s="20">
        <v>0</v>
      </c>
      <c r="I7" s="20">
        <v>1</v>
      </c>
      <c r="J7" s="20">
        <v>0</v>
      </c>
      <c r="K7" s="20">
        <v>0</v>
      </c>
      <c r="L7" s="20">
        <v>2</v>
      </c>
      <c r="M7" s="20">
        <v>419</v>
      </c>
      <c r="N7" s="21">
        <f t="shared" si="0"/>
        <v>477</v>
      </c>
      <c r="O7" s="101"/>
      <c r="P7" s="24"/>
      <c r="S7" s="98"/>
      <c r="T7" s="2" t="s">
        <v>8</v>
      </c>
      <c r="U7" s="23">
        <v>16</v>
      </c>
      <c r="V7" s="23">
        <v>0</v>
      </c>
      <c r="W7" s="23">
        <v>2</v>
      </c>
      <c r="X7" s="23">
        <v>7</v>
      </c>
      <c r="Y7" s="23">
        <v>30</v>
      </c>
      <c r="Z7" s="23">
        <v>0</v>
      </c>
      <c r="AA7" s="23">
        <v>1</v>
      </c>
      <c r="AB7" s="23">
        <v>1</v>
      </c>
      <c r="AC7" s="23">
        <v>0</v>
      </c>
      <c r="AD7" s="23">
        <v>6</v>
      </c>
      <c r="AE7" s="23">
        <v>422</v>
      </c>
      <c r="AF7" s="21">
        <f t="shared" si="1"/>
        <v>485</v>
      </c>
      <c r="AG7" s="101"/>
      <c r="AH7" s="24"/>
    </row>
    <row r="8" spans="1:34" ht="30" customHeight="1" x14ac:dyDescent="0.25">
      <c r="A8" s="98"/>
      <c r="B8" s="2" t="s">
        <v>9</v>
      </c>
      <c r="C8" s="23">
        <v>5</v>
      </c>
      <c r="D8" s="23">
        <v>0</v>
      </c>
      <c r="E8" s="23">
        <v>0</v>
      </c>
      <c r="F8" s="23">
        <v>2</v>
      </c>
      <c r="G8" s="23">
        <v>5</v>
      </c>
      <c r="H8" s="23">
        <v>0</v>
      </c>
      <c r="I8" s="23">
        <v>2</v>
      </c>
      <c r="J8" s="23">
        <v>0</v>
      </c>
      <c r="K8" s="23">
        <v>0</v>
      </c>
      <c r="L8" s="23">
        <v>0</v>
      </c>
      <c r="M8" s="23">
        <v>76</v>
      </c>
      <c r="N8" s="21">
        <f t="shared" si="0"/>
        <v>90</v>
      </c>
      <c r="O8" s="101"/>
      <c r="P8" s="24"/>
      <c r="S8" s="98"/>
      <c r="T8" s="2" t="s">
        <v>9</v>
      </c>
      <c r="U8" s="23">
        <v>5</v>
      </c>
      <c r="V8" s="23">
        <v>0</v>
      </c>
      <c r="W8" s="23">
        <v>0</v>
      </c>
      <c r="X8" s="23">
        <v>1</v>
      </c>
      <c r="Y8" s="23">
        <v>0</v>
      </c>
      <c r="Z8" s="23">
        <v>0</v>
      </c>
      <c r="AA8" s="23">
        <v>2</v>
      </c>
      <c r="AB8" s="23">
        <v>0</v>
      </c>
      <c r="AC8" s="23">
        <v>0</v>
      </c>
      <c r="AD8" s="23">
        <v>0</v>
      </c>
      <c r="AE8" s="23">
        <v>68</v>
      </c>
      <c r="AF8" s="21">
        <f t="shared" si="1"/>
        <v>76</v>
      </c>
      <c r="AG8" s="101"/>
      <c r="AH8" s="24"/>
    </row>
    <row r="9" spans="1:34" ht="30" customHeight="1" x14ac:dyDescent="0.25">
      <c r="A9" s="98"/>
      <c r="B9" s="2" t="s">
        <v>10</v>
      </c>
      <c r="C9" s="23">
        <v>16</v>
      </c>
      <c r="D9" s="23">
        <v>0</v>
      </c>
      <c r="E9" s="23">
        <v>3</v>
      </c>
      <c r="F9" s="23">
        <v>12</v>
      </c>
      <c r="G9" s="23">
        <v>24</v>
      </c>
      <c r="H9" s="23">
        <v>0</v>
      </c>
      <c r="I9" s="23">
        <v>2</v>
      </c>
      <c r="J9" s="23">
        <v>6</v>
      </c>
      <c r="K9" s="23">
        <v>0</v>
      </c>
      <c r="L9" s="23">
        <v>2</v>
      </c>
      <c r="M9" s="23">
        <v>558</v>
      </c>
      <c r="N9" s="21">
        <f t="shared" si="0"/>
        <v>623</v>
      </c>
      <c r="O9" s="101"/>
      <c r="P9" s="24"/>
      <c r="S9" s="98"/>
      <c r="T9" s="2" t="s">
        <v>10</v>
      </c>
      <c r="U9" s="23">
        <v>14</v>
      </c>
      <c r="V9" s="23">
        <v>18</v>
      </c>
      <c r="W9" s="23">
        <v>2</v>
      </c>
      <c r="X9" s="23">
        <v>15</v>
      </c>
      <c r="Y9" s="23">
        <v>10</v>
      </c>
      <c r="Z9" s="23">
        <v>0</v>
      </c>
      <c r="AA9" s="23">
        <v>1</v>
      </c>
      <c r="AB9" s="23">
        <v>4</v>
      </c>
      <c r="AC9" s="23">
        <v>1</v>
      </c>
      <c r="AD9" s="23">
        <v>3</v>
      </c>
      <c r="AE9" s="23">
        <v>601</v>
      </c>
      <c r="AF9" s="21">
        <f t="shared" si="1"/>
        <v>669</v>
      </c>
      <c r="AG9" s="101"/>
      <c r="AH9" s="24"/>
    </row>
    <row r="10" spans="1:34" ht="30" customHeight="1" x14ac:dyDescent="0.25">
      <c r="A10" s="98"/>
      <c r="B10" s="1" t="s">
        <v>45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8</v>
      </c>
      <c r="L10" s="23">
        <v>0</v>
      </c>
      <c r="M10" s="23">
        <v>25</v>
      </c>
      <c r="N10" s="21">
        <f t="shared" si="0"/>
        <v>33</v>
      </c>
      <c r="O10" s="101"/>
      <c r="P10" s="24"/>
      <c r="S10" s="98"/>
      <c r="T10" s="1" t="s">
        <v>45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1">
        <f t="shared" si="1"/>
        <v>0</v>
      </c>
      <c r="AG10" s="101"/>
      <c r="AH10" s="24"/>
    </row>
    <row r="11" spans="1:34" ht="45" customHeight="1" x14ac:dyDescent="0.25">
      <c r="A11" s="98"/>
      <c r="B11" s="1" t="s">
        <v>46</v>
      </c>
      <c r="C11" s="23">
        <v>0</v>
      </c>
      <c r="D11" s="23">
        <v>11</v>
      </c>
      <c r="E11" s="23">
        <v>0</v>
      </c>
      <c r="F11" s="23">
        <v>1</v>
      </c>
      <c r="G11" s="23">
        <v>0</v>
      </c>
      <c r="H11" s="23">
        <v>0</v>
      </c>
      <c r="I11" s="23">
        <v>0</v>
      </c>
      <c r="J11" s="23">
        <v>0</v>
      </c>
      <c r="K11" s="23">
        <v>9</v>
      </c>
      <c r="L11" s="23">
        <v>0</v>
      </c>
      <c r="M11" s="23">
        <v>48</v>
      </c>
      <c r="N11" s="21">
        <f t="shared" si="0"/>
        <v>69</v>
      </c>
      <c r="O11" s="101"/>
      <c r="P11" s="24"/>
      <c r="S11" s="98"/>
      <c r="T11" s="1" t="s">
        <v>46</v>
      </c>
      <c r="U11" s="23">
        <v>0</v>
      </c>
      <c r="V11" s="23">
        <v>24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6</v>
      </c>
      <c r="AD11" s="23">
        <v>0</v>
      </c>
      <c r="AE11" s="23">
        <v>59</v>
      </c>
      <c r="AF11" s="21">
        <f t="shared" si="1"/>
        <v>89</v>
      </c>
      <c r="AG11" s="101"/>
      <c r="AH11" s="24"/>
    </row>
    <row r="12" spans="1:34" ht="41.25" customHeight="1" x14ac:dyDescent="0.25">
      <c r="A12" s="98"/>
      <c r="B12" s="1" t="s">
        <v>47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2</v>
      </c>
      <c r="L12" s="23">
        <v>0</v>
      </c>
      <c r="M12" s="23">
        <v>27</v>
      </c>
      <c r="N12" s="21">
        <f t="shared" si="0"/>
        <v>29</v>
      </c>
      <c r="O12" s="101"/>
      <c r="P12" s="24"/>
      <c r="S12" s="98"/>
      <c r="T12" s="1" t="s">
        <v>47</v>
      </c>
      <c r="U12" s="23">
        <v>0</v>
      </c>
      <c r="V12" s="23">
        <v>8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4</v>
      </c>
      <c r="AD12" s="23">
        <v>0</v>
      </c>
      <c r="AE12" s="23">
        <v>35</v>
      </c>
      <c r="AF12" s="21">
        <f t="shared" si="1"/>
        <v>47</v>
      </c>
      <c r="AG12" s="101"/>
      <c r="AH12" s="24"/>
    </row>
    <row r="13" spans="1:34" ht="32.25" customHeight="1" x14ac:dyDescent="0.25">
      <c r="A13" s="98"/>
      <c r="B13" s="1" t="s">
        <v>48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1">
        <f t="shared" si="0"/>
        <v>0</v>
      </c>
      <c r="O13" s="101"/>
      <c r="P13" s="24"/>
      <c r="S13" s="98"/>
      <c r="T13" s="1" t="s">
        <v>48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1</v>
      </c>
      <c r="AD13" s="23">
        <v>0</v>
      </c>
      <c r="AE13" s="23">
        <v>3</v>
      </c>
      <c r="AF13" s="21">
        <f t="shared" si="1"/>
        <v>4</v>
      </c>
      <c r="AG13" s="101"/>
      <c r="AH13" s="24"/>
    </row>
    <row r="14" spans="1:34" ht="30" customHeight="1" x14ac:dyDescent="0.25">
      <c r="A14" s="98"/>
      <c r="B14" s="2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18</v>
      </c>
      <c r="L14" s="23">
        <v>0</v>
      </c>
      <c r="M14" s="23">
        <v>23</v>
      </c>
      <c r="N14" s="21">
        <f t="shared" si="0"/>
        <v>41</v>
      </c>
      <c r="O14" s="101"/>
      <c r="P14" s="24"/>
      <c r="S14" s="98"/>
      <c r="T14" s="2" t="s">
        <v>11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19</v>
      </c>
      <c r="AD14" s="23">
        <v>0</v>
      </c>
      <c r="AE14" s="23">
        <v>26</v>
      </c>
      <c r="AF14" s="21">
        <f t="shared" si="1"/>
        <v>45</v>
      </c>
      <c r="AG14" s="101"/>
      <c r="AH14" s="24"/>
    </row>
    <row r="15" spans="1:34" ht="30.75" customHeight="1" thickBot="1" x14ac:dyDescent="0.3">
      <c r="A15" s="99"/>
      <c r="B15" s="25" t="s">
        <v>12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18</v>
      </c>
      <c r="L15" s="26">
        <v>0</v>
      </c>
      <c r="M15" s="26">
        <v>29</v>
      </c>
      <c r="N15" s="27">
        <f t="shared" si="0"/>
        <v>47</v>
      </c>
      <c r="O15" s="102"/>
      <c r="P15" s="28"/>
      <c r="S15" s="99"/>
      <c r="T15" s="25" t="s">
        <v>12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20</v>
      </c>
      <c r="AD15" s="26">
        <v>0</v>
      </c>
      <c r="AE15" s="26">
        <v>33</v>
      </c>
      <c r="AF15" s="29">
        <f t="shared" si="1"/>
        <v>53</v>
      </c>
      <c r="AG15" s="102"/>
      <c r="AH15" s="28"/>
    </row>
    <row r="16" spans="1:34" ht="22.5" customHeight="1" x14ac:dyDescent="0.25">
      <c r="A16" s="97" t="s">
        <v>3</v>
      </c>
      <c r="B16" s="19" t="s">
        <v>13</v>
      </c>
      <c r="C16" s="20">
        <v>7</v>
      </c>
      <c r="D16" s="20">
        <v>0</v>
      </c>
      <c r="E16" s="20">
        <v>1</v>
      </c>
      <c r="F16" s="20">
        <v>7</v>
      </c>
      <c r="G16" s="20">
        <v>120</v>
      </c>
      <c r="H16" s="20">
        <v>0</v>
      </c>
      <c r="I16" s="20">
        <v>0</v>
      </c>
      <c r="J16" s="20">
        <v>3</v>
      </c>
      <c r="K16" s="20">
        <v>0</v>
      </c>
      <c r="L16" s="20">
        <v>2</v>
      </c>
      <c r="M16" s="20">
        <v>177</v>
      </c>
      <c r="N16" s="17">
        <f t="shared" si="0"/>
        <v>317</v>
      </c>
      <c r="O16" s="100">
        <f>N16+N17+N18</f>
        <v>468</v>
      </c>
      <c r="P16" s="22">
        <f>M16+M17+M18</f>
        <v>266</v>
      </c>
      <c r="S16" s="97" t="s">
        <v>3</v>
      </c>
      <c r="T16" s="19" t="s">
        <v>13</v>
      </c>
      <c r="U16" s="20">
        <v>6</v>
      </c>
      <c r="V16" s="20">
        <v>0</v>
      </c>
      <c r="W16" s="20">
        <v>0</v>
      </c>
      <c r="X16" s="20">
        <v>10</v>
      </c>
      <c r="Y16" s="20">
        <v>82</v>
      </c>
      <c r="Z16" s="20">
        <v>0</v>
      </c>
      <c r="AA16" s="20">
        <v>1</v>
      </c>
      <c r="AB16" s="20">
        <v>5</v>
      </c>
      <c r="AC16" s="20">
        <v>0</v>
      </c>
      <c r="AD16" s="20">
        <v>1</v>
      </c>
      <c r="AE16" s="20">
        <v>180</v>
      </c>
      <c r="AF16" s="30">
        <f t="shared" si="1"/>
        <v>285</v>
      </c>
      <c r="AG16" s="100">
        <f>AF16+AF17+AF18</f>
        <v>446</v>
      </c>
      <c r="AH16" s="22">
        <f>AE16+AE17+AE18</f>
        <v>268</v>
      </c>
    </row>
    <row r="17" spans="1:34" ht="17.25" customHeight="1" x14ac:dyDescent="0.25">
      <c r="A17" s="98"/>
      <c r="B17" s="2" t="s">
        <v>14</v>
      </c>
      <c r="C17" s="23">
        <v>8</v>
      </c>
      <c r="D17" s="23">
        <v>0</v>
      </c>
      <c r="E17" s="23">
        <v>1</v>
      </c>
      <c r="F17" s="23">
        <v>4</v>
      </c>
      <c r="G17" s="23">
        <v>40</v>
      </c>
      <c r="H17" s="23">
        <v>0</v>
      </c>
      <c r="I17" s="23">
        <v>2</v>
      </c>
      <c r="J17" s="23">
        <v>1</v>
      </c>
      <c r="K17" s="23">
        <v>0</v>
      </c>
      <c r="L17" s="23">
        <v>0</v>
      </c>
      <c r="M17" s="23">
        <v>64</v>
      </c>
      <c r="N17" s="21">
        <f t="shared" si="0"/>
        <v>120</v>
      </c>
      <c r="O17" s="101"/>
      <c r="P17" s="24">
        <f>O16-P16</f>
        <v>202</v>
      </c>
      <c r="S17" s="98"/>
      <c r="T17" s="2" t="s">
        <v>14</v>
      </c>
      <c r="U17" s="23">
        <v>9</v>
      </c>
      <c r="V17" s="23">
        <v>0</v>
      </c>
      <c r="W17" s="23">
        <v>1</v>
      </c>
      <c r="X17" s="23">
        <v>4</v>
      </c>
      <c r="Y17" s="23">
        <v>49</v>
      </c>
      <c r="Z17" s="23">
        <v>0</v>
      </c>
      <c r="AA17" s="23">
        <v>1</v>
      </c>
      <c r="AB17" s="23">
        <v>1</v>
      </c>
      <c r="AC17" s="23">
        <v>0</v>
      </c>
      <c r="AD17" s="23">
        <v>1</v>
      </c>
      <c r="AE17" s="23">
        <v>73</v>
      </c>
      <c r="AF17" s="21">
        <f t="shared" si="1"/>
        <v>139</v>
      </c>
      <c r="AG17" s="101"/>
      <c r="AH17" s="24">
        <f>AG16-AH16</f>
        <v>178</v>
      </c>
    </row>
    <row r="18" spans="1:34" ht="39" customHeight="1" thickBot="1" x14ac:dyDescent="0.3">
      <c r="A18" s="99"/>
      <c r="B18" s="25" t="s">
        <v>15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6</v>
      </c>
      <c r="L18" s="26">
        <v>0</v>
      </c>
      <c r="M18" s="26">
        <v>25</v>
      </c>
      <c r="N18" s="29">
        <f t="shared" si="0"/>
        <v>31</v>
      </c>
      <c r="O18" s="102"/>
      <c r="P18" s="28"/>
      <c r="S18" s="107"/>
      <c r="T18" s="31" t="s">
        <v>15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7</v>
      </c>
      <c r="AD18" s="32">
        <v>0</v>
      </c>
      <c r="AE18" s="32">
        <v>15</v>
      </c>
      <c r="AF18" s="27">
        <f t="shared" si="1"/>
        <v>22</v>
      </c>
      <c r="AG18" s="102"/>
      <c r="AH18" s="33"/>
    </row>
    <row r="19" spans="1:34" ht="35.25" customHeight="1" x14ac:dyDescent="0.25">
      <c r="A19" s="97" t="s">
        <v>4</v>
      </c>
      <c r="B19" s="19" t="s">
        <v>16</v>
      </c>
      <c r="C19" s="20">
        <v>3</v>
      </c>
      <c r="D19" s="20">
        <v>0</v>
      </c>
      <c r="E19" s="20">
        <v>0</v>
      </c>
      <c r="F19" s="20">
        <v>0</v>
      </c>
      <c r="G19" s="20">
        <v>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19</v>
      </c>
      <c r="N19" s="30">
        <f t="shared" si="0"/>
        <v>23</v>
      </c>
      <c r="O19" s="100">
        <f>N19+N20+N21+N22+N23+N24+N25+N26</f>
        <v>926</v>
      </c>
      <c r="P19" s="22">
        <f>M19+M20+M21+M22+M23+M26</f>
        <v>627</v>
      </c>
      <c r="S19" s="104" t="s">
        <v>4</v>
      </c>
      <c r="T19" s="15" t="s">
        <v>16</v>
      </c>
      <c r="U19" s="16">
        <v>4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1</v>
      </c>
      <c r="AC19" s="16">
        <v>0</v>
      </c>
      <c r="AD19" s="16">
        <v>0</v>
      </c>
      <c r="AE19" s="16">
        <v>20</v>
      </c>
      <c r="AF19" s="17">
        <f t="shared" si="1"/>
        <v>25</v>
      </c>
      <c r="AG19" s="100">
        <f>AF19+AF20+AF21+AF22+AF23+AF24+AF25+AF26</f>
        <v>854</v>
      </c>
      <c r="AH19" s="18">
        <f>AE19+AE20+AE21+AE22+AE23+AE24+AE25+AE26</f>
        <v>619</v>
      </c>
    </row>
    <row r="20" spans="1:34" ht="33.75" customHeight="1" x14ac:dyDescent="0.25">
      <c r="A20" s="98"/>
      <c r="B20" s="1" t="s">
        <v>37</v>
      </c>
      <c r="C20" s="23">
        <v>1</v>
      </c>
      <c r="D20" s="23">
        <v>0</v>
      </c>
      <c r="E20" s="23">
        <v>0</v>
      </c>
      <c r="F20" s="23">
        <v>1</v>
      </c>
      <c r="G20" s="23">
        <v>0</v>
      </c>
      <c r="H20" s="23">
        <v>0</v>
      </c>
      <c r="I20" s="23">
        <v>0</v>
      </c>
      <c r="J20" s="23">
        <v>1</v>
      </c>
      <c r="K20" s="23">
        <v>0</v>
      </c>
      <c r="L20" s="23">
        <v>0</v>
      </c>
      <c r="M20" s="23">
        <v>14</v>
      </c>
      <c r="N20" s="21">
        <f t="shared" si="0"/>
        <v>17</v>
      </c>
      <c r="O20" s="101"/>
      <c r="P20" s="24">
        <f>O19-P19</f>
        <v>299</v>
      </c>
      <c r="S20" s="105"/>
      <c r="T20" s="1" t="s">
        <v>37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10</v>
      </c>
      <c r="AF20" s="21">
        <f t="shared" si="1"/>
        <v>10</v>
      </c>
      <c r="AG20" s="101"/>
      <c r="AH20" s="24">
        <f>AG19-AH19</f>
        <v>235</v>
      </c>
    </row>
    <row r="21" spans="1:34" ht="22.5" customHeight="1" x14ac:dyDescent="0.25">
      <c r="A21" s="98"/>
      <c r="B21" s="1" t="s">
        <v>36</v>
      </c>
      <c r="C21" s="23">
        <v>9</v>
      </c>
      <c r="D21" s="23">
        <v>0</v>
      </c>
      <c r="E21" s="23">
        <v>2</v>
      </c>
      <c r="F21" s="23">
        <v>15</v>
      </c>
      <c r="G21" s="23">
        <v>90</v>
      </c>
      <c r="H21" s="23">
        <v>0</v>
      </c>
      <c r="I21" s="23">
        <v>1</v>
      </c>
      <c r="J21" s="23">
        <v>0</v>
      </c>
      <c r="K21" s="23">
        <v>0</v>
      </c>
      <c r="L21" s="23">
        <v>7</v>
      </c>
      <c r="M21" s="23">
        <v>267</v>
      </c>
      <c r="N21" s="21">
        <f t="shared" si="0"/>
        <v>391</v>
      </c>
      <c r="O21" s="101"/>
      <c r="P21" s="24"/>
      <c r="S21" s="105"/>
      <c r="T21" s="1" t="s">
        <v>36</v>
      </c>
      <c r="U21" s="23">
        <v>6</v>
      </c>
      <c r="V21" s="23">
        <v>0</v>
      </c>
      <c r="W21" s="23">
        <v>3</v>
      </c>
      <c r="X21" s="23">
        <v>13</v>
      </c>
      <c r="Y21" s="23">
        <v>61</v>
      </c>
      <c r="Z21" s="23">
        <v>0</v>
      </c>
      <c r="AA21" s="23">
        <v>1</v>
      </c>
      <c r="AB21" s="23">
        <v>1</v>
      </c>
      <c r="AC21" s="23">
        <v>1</v>
      </c>
      <c r="AD21" s="23">
        <v>6</v>
      </c>
      <c r="AE21" s="23">
        <v>264</v>
      </c>
      <c r="AF21" s="21">
        <f t="shared" si="1"/>
        <v>356</v>
      </c>
      <c r="AG21" s="101"/>
      <c r="AH21" s="24"/>
    </row>
    <row r="22" spans="1:34" ht="30" customHeight="1" x14ac:dyDescent="0.25">
      <c r="A22" s="98"/>
      <c r="B22" s="2" t="s">
        <v>17</v>
      </c>
      <c r="C22" s="23">
        <v>7</v>
      </c>
      <c r="D22" s="23">
        <v>0</v>
      </c>
      <c r="E22" s="23">
        <v>3</v>
      </c>
      <c r="F22" s="23">
        <v>7</v>
      </c>
      <c r="G22" s="23">
        <v>73</v>
      </c>
      <c r="H22" s="23">
        <v>0</v>
      </c>
      <c r="I22" s="23">
        <v>0</v>
      </c>
      <c r="J22" s="23">
        <v>2</v>
      </c>
      <c r="K22" s="23">
        <v>0</v>
      </c>
      <c r="L22" s="23">
        <v>3</v>
      </c>
      <c r="M22" s="23">
        <v>180</v>
      </c>
      <c r="N22" s="21">
        <f t="shared" si="0"/>
        <v>275</v>
      </c>
      <c r="O22" s="101"/>
      <c r="P22" s="24"/>
      <c r="S22" s="105"/>
      <c r="T22" s="2" t="s">
        <v>17</v>
      </c>
      <c r="U22" s="23">
        <v>7</v>
      </c>
      <c r="V22" s="23">
        <v>0</v>
      </c>
      <c r="W22" s="23">
        <v>0</v>
      </c>
      <c r="X22" s="23">
        <v>10</v>
      </c>
      <c r="Y22" s="23">
        <v>58</v>
      </c>
      <c r="Z22" s="23">
        <v>0</v>
      </c>
      <c r="AA22" s="23">
        <v>0</v>
      </c>
      <c r="AB22" s="23">
        <v>6</v>
      </c>
      <c r="AC22" s="23">
        <v>0</v>
      </c>
      <c r="AD22" s="23">
        <v>3</v>
      </c>
      <c r="AE22" s="23">
        <v>167</v>
      </c>
      <c r="AF22" s="21">
        <f t="shared" si="1"/>
        <v>251</v>
      </c>
      <c r="AG22" s="101"/>
      <c r="AH22" s="24"/>
    </row>
    <row r="23" spans="1:34" ht="15" customHeight="1" x14ac:dyDescent="0.25">
      <c r="A23" s="98"/>
      <c r="B23" s="2" t="s">
        <v>18</v>
      </c>
      <c r="C23" s="23">
        <v>8</v>
      </c>
      <c r="D23" s="23">
        <v>0</v>
      </c>
      <c r="E23" s="23">
        <v>0</v>
      </c>
      <c r="F23" s="23">
        <v>4</v>
      </c>
      <c r="G23" s="23">
        <v>52</v>
      </c>
      <c r="H23" s="23">
        <v>0</v>
      </c>
      <c r="I23" s="23">
        <v>0</v>
      </c>
      <c r="J23" s="23">
        <v>0</v>
      </c>
      <c r="K23" s="23">
        <v>0</v>
      </c>
      <c r="L23" s="23">
        <v>2</v>
      </c>
      <c r="M23" s="23">
        <v>139</v>
      </c>
      <c r="N23" s="21">
        <f t="shared" si="0"/>
        <v>205</v>
      </c>
      <c r="O23" s="101"/>
      <c r="P23" s="24"/>
      <c r="S23" s="105"/>
      <c r="T23" s="2" t="s">
        <v>18</v>
      </c>
      <c r="U23" s="23">
        <v>7</v>
      </c>
      <c r="V23" s="23">
        <v>0</v>
      </c>
      <c r="W23" s="23">
        <v>1</v>
      </c>
      <c r="X23" s="23">
        <v>7</v>
      </c>
      <c r="Y23" s="23">
        <v>36</v>
      </c>
      <c r="Z23" s="23">
        <v>0</v>
      </c>
      <c r="AA23" s="23">
        <v>0</v>
      </c>
      <c r="AB23" s="23">
        <v>0</v>
      </c>
      <c r="AC23" s="23">
        <v>0</v>
      </c>
      <c r="AD23" s="23">
        <v>1</v>
      </c>
      <c r="AE23" s="23">
        <v>143</v>
      </c>
      <c r="AF23" s="21">
        <f t="shared" si="1"/>
        <v>195</v>
      </c>
      <c r="AG23" s="101"/>
      <c r="AH23" s="24"/>
    </row>
    <row r="24" spans="1:34" ht="30" customHeight="1" x14ac:dyDescent="0.25">
      <c r="A24" s="98"/>
      <c r="B24" s="1" t="s">
        <v>38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1">
        <f t="shared" si="0"/>
        <v>0</v>
      </c>
      <c r="O24" s="101"/>
      <c r="P24" s="24"/>
      <c r="S24" s="105"/>
      <c r="T24" s="1" t="s">
        <v>38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1</v>
      </c>
      <c r="AF24" s="21">
        <f t="shared" si="1"/>
        <v>1</v>
      </c>
      <c r="AG24" s="101"/>
      <c r="AH24" s="24"/>
    </row>
    <row r="25" spans="1:34" ht="30" customHeight="1" x14ac:dyDescent="0.25">
      <c r="A25" s="98"/>
      <c r="B25" s="2" t="s">
        <v>19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1"/>
      <c r="O25" s="101"/>
      <c r="P25" s="24"/>
      <c r="S25" s="105"/>
      <c r="T25" s="2" t="s">
        <v>19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2</v>
      </c>
      <c r="AD25" s="23">
        <v>0</v>
      </c>
      <c r="AE25" s="23">
        <v>14</v>
      </c>
      <c r="AF25" s="21">
        <f t="shared" si="1"/>
        <v>16</v>
      </c>
      <c r="AG25" s="101"/>
      <c r="AH25" s="24"/>
    </row>
    <row r="26" spans="1:34" ht="48" customHeight="1" thickBot="1" x14ac:dyDescent="0.3">
      <c r="A26" s="99"/>
      <c r="B26" s="34" t="s">
        <v>78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7</v>
      </c>
      <c r="L26" s="26">
        <v>0</v>
      </c>
      <c r="M26" s="26">
        <v>8</v>
      </c>
      <c r="N26" s="29">
        <f t="shared" ref="N26:N37" si="2">SUM(C26:M26)</f>
        <v>15</v>
      </c>
      <c r="O26" s="102"/>
      <c r="P26" s="28"/>
      <c r="S26" s="106"/>
      <c r="T26" s="34" t="s">
        <v>78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9">
        <v>0</v>
      </c>
      <c r="AG26" s="102"/>
      <c r="AH26" s="28"/>
    </row>
    <row r="27" spans="1:34" ht="30" customHeight="1" x14ac:dyDescent="0.25">
      <c r="A27" s="97" t="s">
        <v>5</v>
      </c>
      <c r="B27" s="19" t="s">
        <v>20</v>
      </c>
      <c r="C27" s="20">
        <v>3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24</v>
      </c>
      <c r="N27" s="30">
        <f t="shared" si="2"/>
        <v>27</v>
      </c>
      <c r="O27" s="100">
        <f>N27+N28+N29+N30+N31+N32+N33+N34+N35+N36+N37+N41+N42+N43+N44</f>
        <v>1294</v>
      </c>
      <c r="P27" s="22">
        <f>M27+M28+M29+M30+M32+M33+M34+M35+M36+M41+M42+M43+M44</f>
        <v>1024</v>
      </c>
      <c r="S27" s="103" t="s">
        <v>5</v>
      </c>
      <c r="T27" s="15" t="s">
        <v>20</v>
      </c>
      <c r="U27" s="16">
        <v>2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24</v>
      </c>
      <c r="AF27" s="17">
        <f t="shared" ref="AF27:AF37" si="3">SUM(U27:AE27)</f>
        <v>26</v>
      </c>
      <c r="AG27" s="100">
        <f>AF27+AF28+AF29+AF30+AF31+AF32+AF33+AF34+AF35+AF36+AF37+AF41+AF42+AF43+AF44</f>
        <v>1239</v>
      </c>
      <c r="AH27" s="18">
        <f>AE27+AE28+AE29+AE30+AE32+AE33+AE34+AE35+AE36+AE42+AE43+AE44</f>
        <v>980</v>
      </c>
    </row>
    <row r="28" spans="1:34" ht="15" customHeight="1" x14ac:dyDescent="0.25">
      <c r="A28" s="98"/>
      <c r="B28" s="2" t="s">
        <v>21</v>
      </c>
      <c r="C28" s="23">
        <v>5</v>
      </c>
      <c r="D28" s="23">
        <v>0</v>
      </c>
      <c r="E28" s="23">
        <v>0</v>
      </c>
      <c r="F28" s="23">
        <v>3</v>
      </c>
      <c r="G28" s="23">
        <v>8</v>
      </c>
      <c r="H28" s="23">
        <v>0</v>
      </c>
      <c r="I28" s="23">
        <v>2</v>
      </c>
      <c r="J28" s="23">
        <v>2</v>
      </c>
      <c r="K28" s="23">
        <v>0</v>
      </c>
      <c r="L28" s="23">
        <v>2</v>
      </c>
      <c r="M28" s="23">
        <v>140</v>
      </c>
      <c r="N28" s="21">
        <f t="shared" si="2"/>
        <v>162</v>
      </c>
      <c r="O28" s="101"/>
      <c r="P28" s="24">
        <f>O27-P27</f>
        <v>270</v>
      </c>
      <c r="S28" s="98"/>
      <c r="T28" s="2" t="s">
        <v>21</v>
      </c>
      <c r="U28" s="23">
        <v>5</v>
      </c>
      <c r="V28" s="23">
        <v>0</v>
      </c>
      <c r="W28" s="23">
        <v>2</v>
      </c>
      <c r="X28" s="23">
        <v>2</v>
      </c>
      <c r="Y28" s="23">
        <v>13</v>
      </c>
      <c r="Z28" s="23">
        <v>0</v>
      </c>
      <c r="AA28" s="23">
        <v>0</v>
      </c>
      <c r="AB28" s="23">
        <v>3</v>
      </c>
      <c r="AC28" s="23">
        <v>0</v>
      </c>
      <c r="AD28" s="23">
        <v>0</v>
      </c>
      <c r="AE28" s="23">
        <v>137</v>
      </c>
      <c r="AF28" s="21">
        <f t="shared" si="3"/>
        <v>162</v>
      </c>
      <c r="AG28" s="101"/>
      <c r="AH28" s="24">
        <f>AG27-AH27</f>
        <v>259</v>
      </c>
    </row>
    <row r="29" spans="1:34" ht="45" customHeight="1" x14ac:dyDescent="0.25">
      <c r="A29" s="98"/>
      <c r="B29" s="2" t="s">
        <v>22</v>
      </c>
      <c r="C29" s="23">
        <v>1</v>
      </c>
      <c r="D29" s="23">
        <v>0</v>
      </c>
      <c r="E29" s="23">
        <v>8</v>
      </c>
      <c r="F29" s="23">
        <v>3</v>
      </c>
      <c r="G29" s="23">
        <v>11</v>
      </c>
      <c r="H29" s="23">
        <v>0</v>
      </c>
      <c r="I29" s="23">
        <v>0</v>
      </c>
      <c r="J29" s="23">
        <v>3</v>
      </c>
      <c r="K29" s="23">
        <v>0</v>
      </c>
      <c r="L29" s="23">
        <v>1</v>
      </c>
      <c r="M29" s="23">
        <v>33</v>
      </c>
      <c r="N29" s="21">
        <f t="shared" si="2"/>
        <v>60</v>
      </c>
      <c r="O29" s="101"/>
      <c r="P29" s="24"/>
      <c r="S29" s="98"/>
      <c r="T29" s="2" t="s">
        <v>22</v>
      </c>
      <c r="U29" s="23">
        <v>4</v>
      </c>
      <c r="V29" s="23">
        <v>0</v>
      </c>
      <c r="W29" s="23">
        <v>9</v>
      </c>
      <c r="X29" s="23">
        <v>2</v>
      </c>
      <c r="Y29" s="23">
        <v>6</v>
      </c>
      <c r="Z29" s="23">
        <v>0</v>
      </c>
      <c r="AA29" s="23">
        <v>0</v>
      </c>
      <c r="AB29" s="23">
        <v>3</v>
      </c>
      <c r="AC29" s="23">
        <v>0</v>
      </c>
      <c r="AD29" s="23">
        <v>1</v>
      </c>
      <c r="AE29" s="23">
        <v>35</v>
      </c>
      <c r="AF29" s="21">
        <f t="shared" si="3"/>
        <v>60</v>
      </c>
      <c r="AG29" s="101"/>
      <c r="AH29" s="24"/>
    </row>
    <row r="30" spans="1:34" ht="30" customHeight="1" x14ac:dyDescent="0.25">
      <c r="A30" s="98"/>
      <c r="B30" s="2" t="s">
        <v>23</v>
      </c>
      <c r="C30" s="23">
        <v>7</v>
      </c>
      <c r="D30" s="23">
        <v>0</v>
      </c>
      <c r="E30" s="23">
        <v>1</v>
      </c>
      <c r="F30" s="23">
        <v>8</v>
      </c>
      <c r="G30" s="23">
        <v>4</v>
      </c>
      <c r="H30" s="23">
        <v>0</v>
      </c>
      <c r="I30" s="23">
        <v>0</v>
      </c>
      <c r="J30" s="23">
        <v>0</v>
      </c>
      <c r="K30" s="23">
        <v>1</v>
      </c>
      <c r="L30" s="23">
        <v>2</v>
      </c>
      <c r="M30" s="23">
        <v>120</v>
      </c>
      <c r="N30" s="21">
        <f t="shared" si="2"/>
        <v>143</v>
      </c>
      <c r="O30" s="101"/>
      <c r="P30" s="24"/>
      <c r="S30" s="98"/>
      <c r="T30" s="2" t="s">
        <v>23</v>
      </c>
      <c r="U30" s="23">
        <v>6</v>
      </c>
      <c r="V30" s="23">
        <v>0</v>
      </c>
      <c r="W30" s="23">
        <v>1</v>
      </c>
      <c r="X30" s="23">
        <v>5</v>
      </c>
      <c r="Y30" s="23">
        <v>20</v>
      </c>
      <c r="Z30" s="23">
        <v>0</v>
      </c>
      <c r="AA30" s="23">
        <v>0</v>
      </c>
      <c r="AB30" s="23">
        <v>1</v>
      </c>
      <c r="AC30" s="23">
        <v>0</v>
      </c>
      <c r="AD30" s="23">
        <v>1</v>
      </c>
      <c r="AE30" s="23">
        <v>117</v>
      </c>
      <c r="AF30" s="21">
        <f t="shared" si="3"/>
        <v>151</v>
      </c>
      <c r="AG30" s="101"/>
      <c r="AH30" s="24"/>
    </row>
    <row r="31" spans="1:34" ht="30" customHeight="1" x14ac:dyDescent="0.25">
      <c r="A31" s="98"/>
      <c r="B31" s="2" t="s">
        <v>24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1">
        <f t="shared" si="2"/>
        <v>0</v>
      </c>
      <c r="O31" s="101"/>
      <c r="P31" s="24"/>
      <c r="S31" s="98"/>
      <c r="T31" s="2" t="s">
        <v>24</v>
      </c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1">
        <f t="shared" si="3"/>
        <v>0</v>
      </c>
      <c r="AG31" s="101"/>
      <c r="AH31" s="24"/>
    </row>
    <row r="32" spans="1:34" ht="15" customHeight="1" x14ac:dyDescent="0.25">
      <c r="A32" s="98"/>
      <c r="B32" s="2" t="s">
        <v>25</v>
      </c>
      <c r="C32" s="23">
        <v>6</v>
      </c>
      <c r="D32" s="23">
        <v>0</v>
      </c>
      <c r="E32" s="23">
        <v>0</v>
      </c>
      <c r="F32" s="23">
        <v>2</v>
      </c>
      <c r="G32" s="23">
        <v>18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191</v>
      </c>
      <c r="N32" s="21">
        <f t="shared" si="2"/>
        <v>217</v>
      </c>
      <c r="O32" s="101"/>
      <c r="P32" s="24"/>
      <c r="S32" s="98"/>
      <c r="T32" s="2" t="s">
        <v>25</v>
      </c>
      <c r="U32" s="23">
        <v>5</v>
      </c>
      <c r="V32" s="23">
        <v>0</v>
      </c>
      <c r="W32" s="23">
        <v>0</v>
      </c>
      <c r="X32" s="23">
        <v>0</v>
      </c>
      <c r="Y32" s="23">
        <v>12</v>
      </c>
      <c r="Z32" s="23">
        <v>0</v>
      </c>
      <c r="AA32" s="23">
        <v>1</v>
      </c>
      <c r="AB32" s="23">
        <v>0</v>
      </c>
      <c r="AC32" s="23">
        <v>0</v>
      </c>
      <c r="AD32" s="23">
        <v>0</v>
      </c>
      <c r="AE32" s="23">
        <v>183</v>
      </c>
      <c r="AF32" s="21">
        <f t="shared" si="3"/>
        <v>201</v>
      </c>
      <c r="AG32" s="101"/>
      <c r="AH32" s="24"/>
    </row>
    <row r="33" spans="1:34" ht="30" customHeight="1" x14ac:dyDescent="0.25">
      <c r="A33" s="98"/>
      <c r="B33" s="1" t="s">
        <v>39</v>
      </c>
      <c r="C33" s="23">
        <v>1</v>
      </c>
      <c r="D33" s="23">
        <v>0</v>
      </c>
      <c r="E33" s="23">
        <v>1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14</v>
      </c>
      <c r="N33" s="21">
        <f t="shared" si="2"/>
        <v>17</v>
      </c>
      <c r="O33" s="101"/>
      <c r="P33" s="24"/>
      <c r="S33" s="98"/>
      <c r="T33" s="1" t="s">
        <v>39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8</v>
      </c>
      <c r="AF33" s="21">
        <f t="shared" si="3"/>
        <v>8</v>
      </c>
      <c r="AG33" s="101"/>
      <c r="AH33" s="24"/>
    </row>
    <row r="34" spans="1:34" ht="30" customHeight="1" x14ac:dyDescent="0.25">
      <c r="A34" s="98"/>
      <c r="B34" s="1" t="s">
        <v>40</v>
      </c>
      <c r="C34" s="23">
        <v>0</v>
      </c>
      <c r="D34" s="23">
        <v>0</v>
      </c>
      <c r="E34" s="23">
        <v>0</v>
      </c>
      <c r="F34" s="23">
        <v>2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35</v>
      </c>
      <c r="N34" s="21">
        <f t="shared" si="2"/>
        <v>37</v>
      </c>
      <c r="O34" s="101"/>
      <c r="P34" s="24"/>
      <c r="S34" s="98"/>
      <c r="T34" s="1" t="s">
        <v>40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12</v>
      </c>
      <c r="AF34" s="21">
        <f t="shared" si="3"/>
        <v>12</v>
      </c>
      <c r="AG34" s="101"/>
      <c r="AH34" s="24"/>
    </row>
    <row r="35" spans="1:34" ht="15" customHeight="1" x14ac:dyDescent="0.25">
      <c r="A35" s="98"/>
      <c r="B35" s="1" t="s">
        <v>41</v>
      </c>
      <c r="C35" s="23">
        <v>11</v>
      </c>
      <c r="D35" s="23">
        <v>0</v>
      </c>
      <c r="E35" s="23">
        <v>6</v>
      </c>
      <c r="F35" s="23">
        <v>14</v>
      </c>
      <c r="G35" s="23">
        <v>66</v>
      </c>
      <c r="H35" s="23">
        <v>0</v>
      </c>
      <c r="I35" s="23">
        <v>2</v>
      </c>
      <c r="J35" s="23">
        <v>5</v>
      </c>
      <c r="K35" s="23">
        <v>0</v>
      </c>
      <c r="L35" s="23">
        <v>3</v>
      </c>
      <c r="M35" s="23">
        <v>227</v>
      </c>
      <c r="N35" s="21">
        <f t="shared" si="2"/>
        <v>334</v>
      </c>
      <c r="O35" s="101"/>
      <c r="P35" s="24"/>
      <c r="S35" s="98"/>
      <c r="T35" s="1" t="s">
        <v>41</v>
      </c>
      <c r="U35" s="23">
        <v>14</v>
      </c>
      <c r="V35" s="23">
        <v>0</v>
      </c>
      <c r="W35" s="23">
        <v>9</v>
      </c>
      <c r="X35" s="23">
        <v>22</v>
      </c>
      <c r="Y35" s="23">
        <v>45</v>
      </c>
      <c r="Z35" s="23">
        <v>0</v>
      </c>
      <c r="AA35" s="23">
        <v>2</v>
      </c>
      <c r="AB35" s="23">
        <v>4</v>
      </c>
      <c r="AC35" s="23">
        <v>0</v>
      </c>
      <c r="AD35" s="23">
        <v>6</v>
      </c>
      <c r="AE35" s="23">
        <v>217</v>
      </c>
      <c r="AF35" s="21">
        <f t="shared" si="3"/>
        <v>319</v>
      </c>
      <c r="AG35" s="101"/>
      <c r="AH35" s="24"/>
    </row>
    <row r="36" spans="1:34" ht="30" customHeight="1" x14ac:dyDescent="0.25">
      <c r="A36" s="98"/>
      <c r="B36" s="1" t="s">
        <v>42</v>
      </c>
      <c r="C36" s="23">
        <v>10</v>
      </c>
      <c r="D36" s="23">
        <v>0</v>
      </c>
      <c r="E36" s="23">
        <v>0</v>
      </c>
      <c r="F36" s="23">
        <v>3</v>
      </c>
      <c r="G36" s="23">
        <v>4</v>
      </c>
      <c r="H36" s="23">
        <v>0</v>
      </c>
      <c r="I36" s="23">
        <v>1</v>
      </c>
      <c r="J36" s="23">
        <v>2</v>
      </c>
      <c r="K36" s="23">
        <v>0</v>
      </c>
      <c r="L36" s="23">
        <v>1</v>
      </c>
      <c r="M36" s="23">
        <v>130</v>
      </c>
      <c r="N36" s="21">
        <f t="shared" si="2"/>
        <v>151</v>
      </c>
      <c r="O36" s="101"/>
      <c r="P36" s="24"/>
      <c r="S36" s="98"/>
      <c r="T36" s="1" t="s">
        <v>42</v>
      </c>
      <c r="U36" s="23">
        <v>8</v>
      </c>
      <c r="V36" s="23">
        <v>0</v>
      </c>
      <c r="W36" s="23">
        <v>0</v>
      </c>
      <c r="X36" s="23">
        <v>3</v>
      </c>
      <c r="Y36" s="23">
        <v>2</v>
      </c>
      <c r="Z36" s="23">
        <v>0</v>
      </c>
      <c r="AA36" s="23">
        <v>1</v>
      </c>
      <c r="AB36" s="23">
        <v>2</v>
      </c>
      <c r="AC36" s="23">
        <v>0</v>
      </c>
      <c r="AD36" s="23">
        <v>0</v>
      </c>
      <c r="AE36" s="23">
        <v>123</v>
      </c>
      <c r="AF36" s="21">
        <f t="shared" si="3"/>
        <v>139</v>
      </c>
      <c r="AG36" s="101"/>
      <c r="AH36" s="24"/>
    </row>
    <row r="37" spans="1:34" ht="30" customHeight="1" x14ac:dyDescent="0.25">
      <c r="A37" s="98"/>
      <c r="B37" s="1" t="s">
        <v>43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1">
        <f t="shared" si="2"/>
        <v>0</v>
      </c>
      <c r="O37" s="101"/>
      <c r="P37" s="24"/>
      <c r="S37" s="98"/>
      <c r="T37" s="1" t="s">
        <v>43</v>
      </c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1">
        <f t="shared" si="3"/>
        <v>0</v>
      </c>
      <c r="AG37" s="101"/>
      <c r="AH37" s="24"/>
    </row>
    <row r="38" spans="1:34" ht="35.25" customHeight="1" x14ac:dyDescent="0.25">
      <c r="A38" s="98"/>
      <c r="B38" s="35" t="s">
        <v>91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21"/>
      <c r="O38" s="101"/>
      <c r="P38" s="10"/>
      <c r="S38" s="98"/>
      <c r="T38" s="23"/>
      <c r="U38" s="23"/>
      <c r="V38" s="23"/>
      <c r="W38" s="23"/>
      <c r="X38" s="23"/>
      <c r="Y38" s="23"/>
      <c r="Z38" s="23"/>
      <c r="AA38" s="23"/>
      <c r="AB38" s="23"/>
      <c r="AC38" s="21"/>
      <c r="AD38" s="21"/>
      <c r="AE38" s="23"/>
      <c r="AF38" s="36">
        <v>1</v>
      </c>
      <c r="AG38" s="101"/>
      <c r="AH38" s="36"/>
    </row>
    <row r="39" spans="1:34" ht="45" customHeight="1" x14ac:dyDescent="0.25">
      <c r="A39" s="98"/>
      <c r="B39" s="35" t="s">
        <v>90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  <c r="O39" s="101"/>
      <c r="P39" s="10"/>
      <c r="S39" s="98"/>
      <c r="T39" s="23"/>
      <c r="U39" s="23"/>
      <c r="V39" s="23"/>
      <c r="W39" s="23"/>
      <c r="X39" s="23"/>
      <c r="Y39" s="23"/>
      <c r="Z39" s="23"/>
      <c r="AA39" s="23"/>
      <c r="AB39" s="23"/>
      <c r="AC39" s="21"/>
      <c r="AD39" s="21"/>
      <c r="AE39" s="23"/>
      <c r="AF39" s="36">
        <v>0</v>
      </c>
      <c r="AG39" s="101"/>
      <c r="AH39" s="36"/>
    </row>
    <row r="40" spans="1:34" ht="30" x14ac:dyDescent="0.25">
      <c r="A40" s="98"/>
      <c r="B40" s="35" t="s">
        <v>89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  <c r="O40" s="101"/>
      <c r="P40" s="10"/>
      <c r="S40" s="98"/>
      <c r="T40" s="23"/>
      <c r="U40" s="23"/>
      <c r="V40" s="23"/>
      <c r="W40" s="23"/>
      <c r="X40" s="23"/>
      <c r="Y40" s="23"/>
      <c r="Z40" s="23"/>
      <c r="AA40" s="23"/>
      <c r="AB40" s="23"/>
      <c r="AC40" s="21"/>
      <c r="AD40" s="21"/>
      <c r="AE40" s="23"/>
      <c r="AF40" s="36">
        <v>0</v>
      </c>
      <c r="AG40" s="101"/>
      <c r="AH40" s="36"/>
    </row>
    <row r="41" spans="1:34" ht="15" customHeight="1" x14ac:dyDescent="0.25">
      <c r="A41" s="98"/>
      <c r="B41" s="1" t="s">
        <v>44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2</v>
      </c>
      <c r="K41" s="23">
        <v>0</v>
      </c>
      <c r="L41" s="23">
        <v>0</v>
      </c>
      <c r="M41" s="23">
        <v>16</v>
      </c>
      <c r="N41" s="21">
        <f t="shared" ref="N41:N52" si="4">SUM(C41:M41)</f>
        <v>18</v>
      </c>
      <c r="O41" s="101"/>
      <c r="P41" s="24"/>
      <c r="S41" s="98"/>
      <c r="T41" s="1" t="s">
        <v>44</v>
      </c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1">
        <f t="shared" ref="AF41:AF52" si="5">SUM(U41:AE41)</f>
        <v>0</v>
      </c>
      <c r="AG41" s="101"/>
      <c r="AH41" s="24"/>
    </row>
    <row r="42" spans="1:34" ht="30" customHeight="1" x14ac:dyDescent="0.25">
      <c r="A42" s="98"/>
      <c r="B42" s="2" t="s">
        <v>26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11</v>
      </c>
      <c r="L42" s="23">
        <v>0</v>
      </c>
      <c r="M42" s="23">
        <v>19</v>
      </c>
      <c r="N42" s="21">
        <f t="shared" si="4"/>
        <v>30</v>
      </c>
      <c r="O42" s="101"/>
      <c r="P42" s="24"/>
      <c r="S42" s="98"/>
      <c r="T42" s="2" t="s">
        <v>26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6</v>
      </c>
      <c r="AD42" s="23">
        <v>0</v>
      </c>
      <c r="AE42" s="23">
        <v>28</v>
      </c>
      <c r="AF42" s="21">
        <f t="shared" si="5"/>
        <v>34</v>
      </c>
      <c r="AG42" s="101"/>
      <c r="AH42" s="24"/>
    </row>
    <row r="43" spans="1:34" ht="30" customHeight="1" x14ac:dyDescent="0.25">
      <c r="A43" s="98"/>
      <c r="B43" s="2" t="s">
        <v>27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19</v>
      </c>
      <c r="L43" s="23">
        <v>0</v>
      </c>
      <c r="M43" s="23">
        <v>72</v>
      </c>
      <c r="N43" s="21">
        <f t="shared" si="4"/>
        <v>91</v>
      </c>
      <c r="O43" s="101"/>
      <c r="P43" s="24"/>
      <c r="S43" s="98"/>
      <c r="T43" s="2" t="s">
        <v>27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27</v>
      </c>
      <c r="AD43" s="23">
        <v>0</v>
      </c>
      <c r="AE43" s="23">
        <v>95</v>
      </c>
      <c r="AF43" s="21">
        <f t="shared" si="5"/>
        <v>122</v>
      </c>
      <c r="AG43" s="101"/>
      <c r="AH43" s="24"/>
    </row>
    <row r="44" spans="1:34" ht="45.75" customHeight="1" thickBot="1" x14ac:dyDescent="0.3">
      <c r="A44" s="99"/>
      <c r="B44" s="25" t="s">
        <v>28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4</v>
      </c>
      <c r="L44" s="26">
        <v>0</v>
      </c>
      <c r="M44" s="26">
        <v>3</v>
      </c>
      <c r="N44" s="29">
        <f t="shared" si="4"/>
        <v>7</v>
      </c>
      <c r="O44" s="102"/>
      <c r="P44" s="28"/>
      <c r="S44" s="99"/>
      <c r="T44" s="25" t="s">
        <v>28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4</v>
      </c>
      <c r="AD44" s="26">
        <v>0</v>
      </c>
      <c r="AE44" s="26">
        <v>1</v>
      </c>
      <c r="AF44" s="29">
        <f t="shared" si="5"/>
        <v>5</v>
      </c>
      <c r="AG44" s="102"/>
      <c r="AH44" s="28"/>
    </row>
    <row r="45" spans="1:34" ht="30" customHeight="1" x14ac:dyDescent="0.25">
      <c r="A45" s="97" t="s">
        <v>6</v>
      </c>
      <c r="B45" s="19" t="s">
        <v>29</v>
      </c>
      <c r="C45" s="20">
        <v>8</v>
      </c>
      <c r="D45" s="20">
        <v>0</v>
      </c>
      <c r="E45" s="20">
        <v>1</v>
      </c>
      <c r="F45" s="20">
        <v>13</v>
      </c>
      <c r="G45" s="20">
        <v>92</v>
      </c>
      <c r="H45" s="20">
        <v>0</v>
      </c>
      <c r="I45" s="20">
        <v>3</v>
      </c>
      <c r="J45" s="20">
        <v>3</v>
      </c>
      <c r="K45" s="20">
        <v>0</v>
      </c>
      <c r="L45" s="20">
        <v>1</v>
      </c>
      <c r="M45" s="20">
        <v>411</v>
      </c>
      <c r="N45" s="30">
        <f t="shared" si="4"/>
        <v>532</v>
      </c>
      <c r="O45" s="100">
        <f>N45+N46+N47+N48</f>
        <v>549</v>
      </c>
      <c r="P45" s="22">
        <f>M45+M46+M48</f>
        <v>423</v>
      </c>
      <c r="S45" s="103" t="s">
        <v>6</v>
      </c>
      <c r="T45" s="15" t="s">
        <v>29</v>
      </c>
      <c r="U45" s="16">
        <v>8</v>
      </c>
      <c r="V45" s="16">
        <v>0</v>
      </c>
      <c r="W45" s="16">
        <v>2</v>
      </c>
      <c r="X45" s="16">
        <v>14</v>
      </c>
      <c r="Y45" s="16">
        <v>96</v>
      </c>
      <c r="Z45" s="16">
        <v>0</v>
      </c>
      <c r="AA45" s="16">
        <v>3</v>
      </c>
      <c r="AB45" s="16">
        <v>3</v>
      </c>
      <c r="AC45" s="16">
        <v>0</v>
      </c>
      <c r="AD45" s="16">
        <v>4</v>
      </c>
      <c r="AE45" s="16">
        <v>419</v>
      </c>
      <c r="AF45" s="17">
        <f t="shared" si="5"/>
        <v>549</v>
      </c>
      <c r="AG45" s="100">
        <f>AF45+AF46+AF47+AF48</f>
        <v>578</v>
      </c>
      <c r="AH45" s="18">
        <f>AE45+AE46+AE47+AE48</f>
        <v>437</v>
      </c>
    </row>
    <row r="46" spans="1:34" ht="45" customHeight="1" x14ac:dyDescent="0.25">
      <c r="A46" s="98"/>
      <c r="B46" s="2" t="s">
        <v>30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3</v>
      </c>
      <c r="L46" s="23">
        <v>0</v>
      </c>
      <c r="M46" s="23">
        <v>10</v>
      </c>
      <c r="N46" s="21">
        <f t="shared" si="4"/>
        <v>13</v>
      </c>
      <c r="O46" s="101"/>
      <c r="P46" s="24">
        <f>O45-P45</f>
        <v>126</v>
      </c>
      <c r="S46" s="98"/>
      <c r="T46" s="2" t="s">
        <v>30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6</v>
      </c>
      <c r="AD46" s="23">
        <v>0</v>
      </c>
      <c r="AE46" s="23">
        <v>14</v>
      </c>
      <c r="AF46" s="21">
        <f t="shared" si="5"/>
        <v>20</v>
      </c>
      <c r="AG46" s="101"/>
      <c r="AH46" s="24">
        <f>AG45-AH45</f>
        <v>141</v>
      </c>
    </row>
    <row r="47" spans="1:34" ht="30" customHeight="1" x14ac:dyDescent="0.25">
      <c r="A47" s="98"/>
      <c r="B47" s="2" t="s">
        <v>31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1">
        <f t="shared" si="4"/>
        <v>0</v>
      </c>
      <c r="O47" s="101"/>
      <c r="P47" s="24"/>
      <c r="S47" s="98"/>
      <c r="T47" s="2" t="s">
        <v>31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2</v>
      </c>
      <c r="AD47" s="23">
        <v>0</v>
      </c>
      <c r="AE47" s="23">
        <v>3</v>
      </c>
      <c r="AF47" s="21">
        <f t="shared" si="5"/>
        <v>5</v>
      </c>
      <c r="AG47" s="101"/>
      <c r="AH47" s="24"/>
    </row>
    <row r="48" spans="1:34" ht="45.75" customHeight="1" thickBot="1" x14ac:dyDescent="0.3">
      <c r="A48" s="99"/>
      <c r="B48" s="25" t="s">
        <v>32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2</v>
      </c>
      <c r="L48" s="26">
        <v>0</v>
      </c>
      <c r="M48" s="26">
        <v>2</v>
      </c>
      <c r="N48" s="29">
        <f t="shared" si="4"/>
        <v>4</v>
      </c>
      <c r="O48" s="102"/>
      <c r="P48" s="28"/>
      <c r="S48" s="99"/>
      <c r="T48" s="25" t="s">
        <v>32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3</v>
      </c>
      <c r="AD48" s="26">
        <v>0</v>
      </c>
      <c r="AE48" s="26">
        <v>1</v>
      </c>
      <c r="AF48" s="29">
        <f t="shared" si="5"/>
        <v>4</v>
      </c>
      <c r="AG48" s="102"/>
      <c r="AH48" s="28"/>
    </row>
    <row r="49" spans="1:34" ht="30" customHeight="1" x14ac:dyDescent="0.25">
      <c r="A49" s="97" t="s">
        <v>35</v>
      </c>
      <c r="B49" s="19" t="s">
        <v>33</v>
      </c>
      <c r="C49" s="20">
        <v>2</v>
      </c>
      <c r="D49" s="20">
        <v>0</v>
      </c>
      <c r="E49" s="20">
        <v>0</v>
      </c>
      <c r="F49" s="20">
        <v>0</v>
      </c>
      <c r="G49" s="20">
        <v>4</v>
      </c>
      <c r="H49" s="20">
        <v>0</v>
      </c>
      <c r="I49" s="20">
        <v>2</v>
      </c>
      <c r="J49" s="20">
        <v>2</v>
      </c>
      <c r="K49" s="20">
        <v>0</v>
      </c>
      <c r="L49" s="20">
        <v>0</v>
      </c>
      <c r="M49" s="20">
        <v>21</v>
      </c>
      <c r="N49" s="30">
        <f t="shared" si="4"/>
        <v>31</v>
      </c>
      <c r="O49" s="100">
        <f>N49+N50+N51+N52</f>
        <v>815</v>
      </c>
      <c r="P49" s="22">
        <f>M49+M50+M51+M52</f>
        <v>664</v>
      </c>
      <c r="S49" s="103" t="s">
        <v>35</v>
      </c>
      <c r="T49" s="15" t="s">
        <v>33</v>
      </c>
      <c r="U49" s="16">
        <v>3</v>
      </c>
      <c r="V49" s="16">
        <v>0</v>
      </c>
      <c r="W49" s="16">
        <v>0</v>
      </c>
      <c r="X49" s="16">
        <v>0</v>
      </c>
      <c r="Y49" s="16">
        <v>5</v>
      </c>
      <c r="Z49" s="16">
        <v>0</v>
      </c>
      <c r="AA49" s="16">
        <v>0</v>
      </c>
      <c r="AB49" s="16">
        <v>2</v>
      </c>
      <c r="AC49" s="16">
        <v>0</v>
      </c>
      <c r="AD49" s="16">
        <v>0</v>
      </c>
      <c r="AE49" s="16">
        <v>13</v>
      </c>
      <c r="AF49" s="17">
        <f t="shared" si="5"/>
        <v>23</v>
      </c>
      <c r="AG49" s="100">
        <f>AF49+AF50+AF51+AF52</f>
        <v>776</v>
      </c>
      <c r="AH49" s="18">
        <f>AE49+AE50+AE51+AE52</f>
        <v>623</v>
      </c>
    </row>
    <row r="50" spans="1:34" x14ac:dyDescent="0.25">
      <c r="A50" s="98"/>
      <c r="B50" s="2" t="s">
        <v>34</v>
      </c>
      <c r="C50" s="23">
        <v>7</v>
      </c>
      <c r="D50" s="23">
        <v>0</v>
      </c>
      <c r="E50" s="23">
        <v>8</v>
      </c>
      <c r="F50" s="23">
        <v>23</v>
      </c>
      <c r="G50" s="23">
        <v>56</v>
      </c>
      <c r="H50" s="23">
        <v>0</v>
      </c>
      <c r="I50" s="23">
        <v>5</v>
      </c>
      <c r="J50" s="23">
        <v>12</v>
      </c>
      <c r="K50" s="23">
        <v>0</v>
      </c>
      <c r="L50" s="23">
        <v>9</v>
      </c>
      <c r="M50" s="23">
        <v>564</v>
      </c>
      <c r="N50" s="21">
        <f t="shared" si="4"/>
        <v>684</v>
      </c>
      <c r="O50" s="101"/>
      <c r="P50" s="24">
        <f>O49-P49</f>
        <v>151</v>
      </c>
      <c r="S50" s="98"/>
      <c r="T50" s="2" t="s">
        <v>34</v>
      </c>
      <c r="U50" s="23">
        <v>9</v>
      </c>
      <c r="V50" s="23">
        <v>0</v>
      </c>
      <c r="W50" s="23">
        <v>9</v>
      </c>
      <c r="X50" s="23">
        <v>25</v>
      </c>
      <c r="Y50" s="23">
        <v>45</v>
      </c>
      <c r="Z50" s="23">
        <v>0</v>
      </c>
      <c r="AA50" s="23">
        <v>4</v>
      </c>
      <c r="AB50" s="23">
        <v>14</v>
      </c>
      <c r="AC50" s="23">
        <v>0</v>
      </c>
      <c r="AD50" s="23">
        <v>14</v>
      </c>
      <c r="AE50" s="23">
        <v>553</v>
      </c>
      <c r="AF50" s="21">
        <f t="shared" si="5"/>
        <v>673</v>
      </c>
      <c r="AG50" s="101"/>
      <c r="AH50" s="24">
        <f>AG49-AH49</f>
        <v>153</v>
      </c>
    </row>
    <row r="51" spans="1:34" ht="30" customHeight="1" x14ac:dyDescent="0.25">
      <c r="A51" s="98"/>
      <c r="B51" s="1" t="s">
        <v>49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13</v>
      </c>
      <c r="L51" s="23">
        <v>0</v>
      </c>
      <c r="M51" s="23">
        <v>37</v>
      </c>
      <c r="N51" s="21">
        <f t="shared" si="4"/>
        <v>50</v>
      </c>
      <c r="O51" s="101"/>
      <c r="P51" s="24"/>
      <c r="S51" s="98"/>
      <c r="T51" s="1" t="s">
        <v>49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8</v>
      </c>
      <c r="AD51" s="23">
        <v>0</v>
      </c>
      <c r="AE51" s="23">
        <v>27</v>
      </c>
      <c r="AF51" s="21">
        <f t="shared" si="5"/>
        <v>35</v>
      </c>
      <c r="AG51" s="101"/>
      <c r="AH51" s="24"/>
    </row>
    <row r="52" spans="1:34" ht="45.75" customHeight="1" thickBot="1" x14ac:dyDescent="0.3">
      <c r="A52" s="99"/>
      <c r="B52" s="37" t="s">
        <v>50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8</v>
      </c>
      <c r="L52" s="26">
        <v>0</v>
      </c>
      <c r="M52" s="26">
        <v>42</v>
      </c>
      <c r="N52" s="29">
        <f t="shared" si="4"/>
        <v>50</v>
      </c>
      <c r="O52" s="102"/>
      <c r="P52" s="28"/>
      <c r="S52" s="99"/>
      <c r="T52" s="37" t="s">
        <v>50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15</v>
      </c>
      <c r="AD52" s="26">
        <v>0</v>
      </c>
      <c r="AE52" s="26">
        <v>30</v>
      </c>
      <c r="AF52" s="29">
        <f t="shared" si="5"/>
        <v>45</v>
      </c>
      <c r="AG52" s="102"/>
      <c r="AH52" s="28"/>
    </row>
    <row r="53" spans="1:34" s="40" customFormat="1" ht="39.75" customHeight="1" thickBot="1" x14ac:dyDescent="0.3">
      <c r="A53" s="38" t="s">
        <v>70</v>
      </c>
      <c r="B53" s="38"/>
      <c r="C53" s="39">
        <f t="shared" ref="C53:O53" si="6">SUM(C5:C52)</f>
        <v>143</v>
      </c>
      <c r="D53" s="39">
        <f t="shared" si="6"/>
        <v>11</v>
      </c>
      <c r="E53" s="39">
        <f t="shared" si="6"/>
        <v>35</v>
      </c>
      <c r="F53" s="39">
        <f t="shared" si="6"/>
        <v>138</v>
      </c>
      <c r="G53" s="39">
        <f t="shared" si="6"/>
        <v>694</v>
      </c>
      <c r="H53" s="39">
        <f t="shared" si="6"/>
        <v>0</v>
      </c>
      <c r="I53" s="39">
        <f t="shared" si="6"/>
        <v>23</v>
      </c>
      <c r="J53" s="39">
        <f t="shared" si="6"/>
        <v>44</v>
      </c>
      <c r="K53" s="39">
        <f t="shared" si="6"/>
        <v>129</v>
      </c>
      <c r="L53" s="39">
        <f t="shared" si="6"/>
        <v>37</v>
      </c>
      <c r="M53" s="39">
        <f t="shared" si="6"/>
        <v>4221</v>
      </c>
      <c r="N53" s="39">
        <f t="shared" si="6"/>
        <v>5475</v>
      </c>
      <c r="O53" s="39">
        <f t="shared" si="6"/>
        <v>5475</v>
      </c>
      <c r="P53" s="39">
        <v>9096</v>
      </c>
      <c r="S53" s="41" t="s">
        <v>70</v>
      </c>
      <c r="T53" s="42"/>
      <c r="U53" s="43">
        <f t="shared" ref="U53:AF53" si="7">SUM(U5:U52)</f>
        <v>139</v>
      </c>
      <c r="V53" s="43">
        <f t="shared" si="7"/>
        <v>50</v>
      </c>
      <c r="W53" s="43">
        <f t="shared" si="7"/>
        <v>41</v>
      </c>
      <c r="X53" s="43">
        <f t="shared" si="7"/>
        <v>140</v>
      </c>
      <c r="Y53" s="43">
        <f t="shared" si="7"/>
        <v>570</v>
      </c>
      <c r="Z53" s="43">
        <f t="shared" si="7"/>
        <v>0</v>
      </c>
      <c r="AA53" s="43">
        <f t="shared" si="7"/>
        <v>18</v>
      </c>
      <c r="AB53" s="43">
        <f t="shared" si="7"/>
        <v>51</v>
      </c>
      <c r="AC53" s="43">
        <f t="shared" si="7"/>
        <v>132</v>
      </c>
      <c r="AD53" s="43">
        <f t="shared" si="7"/>
        <v>47</v>
      </c>
      <c r="AE53" s="43">
        <f t="shared" si="7"/>
        <v>4186</v>
      </c>
      <c r="AF53" s="43">
        <f t="shared" si="7"/>
        <v>5375</v>
      </c>
      <c r="AG53" s="39">
        <f>SUM(AG5:AG49)</f>
        <v>5374</v>
      </c>
      <c r="AH53" s="44">
        <v>8915</v>
      </c>
    </row>
    <row r="54" spans="1:34" x14ac:dyDescent="0.25"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8"/>
      <c r="AH54" s="48"/>
    </row>
  </sheetData>
  <mergeCells count="40">
    <mergeCell ref="S1:AH1"/>
    <mergeCell ref="S2:S4"/>
    <mergeCell ref="A1:P1"/>
    <mergeCell ref="N2:N4"/>
    <mergeCell ref="P2:P4"/>
    <mergeCell ref="C3:C4"/>
    <mergeCell ref="A2:A4"/>
    <mergeCell ref="B2:B4"/>
    <mergeCell ref="C2:I2"/>
    <mergeCell ref="T2:T4"/>
    <mergeCell ref="U2:AA2"/>
    <mergeCell ref="AF2:AF4"/>
    <mergeCell ref="AH2:AH4"/>
    <mergeCell ref="U3:U4"/>
    <mergeCell ref="AG2:AG4"/>
    <mergeCell ref="O2:O4"/>
    <mergeCell ref="AG5:AG15"/>
    <mergeCell ref="AG16:AG18"/>
    <mergeCell ref="AG19:AG26"/>
    <mergeCell ref="AG27:AG44"/>
    <mergeCell ref="S19:S26"/>
    <mergeCell ref="S5:S15"/>
    <mergeCell ref="S16:S18"/>
    <mergeCell ref="S27:S44"/>
    <mergeCell ref="A49:A52"/>
    <mergeCell ref="AG45:AG48"/>
    <mergeCell ref="O5:O15"/>
    <mergeCell ref="O16:O18"/>
    <mergeCell ref="O19:O26"/>
    <mergeCell ref="O27:O44"/>
    <mergeCell ref="A5:A15"/>
    <mergeCell ref="A16:A18"/>
    <mergeCell ref="A19:A26"/>
    <mergeCell ref="A27:A44"/>
    <mergeCell ref="A45:A48"/>
    <mergeCell ref="S45:S48"/>
    <mergeCell ref="S49:S52"/>
    <mergeCell ref="AG49:AG52"/>
    <mergeCell ref="O45:O48"/>
    <mergeCell ref="O49:O5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2013</vt:lpstr>
      <vt:lpstr>2014</vt:lpstr>
      <vt:lpstr>2015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LORENA SANTOS GONZÁLEZ</dc:creator>
  <cp:lastModifiedBy>LEIDY TATIANA GALINDO LEDEZMA</cp:lastModifiedBy>
  <dcterms:created xsi:type="dcterms:W3CDTF">2017-02-07T15:43:26Z</dcterms:created>
  <dcterms:modified xsi:type="dcterms:W3CDTF">2017-12-12T19:00:41Z</dcterms:modified>
</cp:coreProperties>
</file>